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4236" yWindow="3588" windowWidth="14400" windowHeight="6612"/>
  </bookViews>
  <sheets>
    <sheet name="Budget 2025" sheetId="2" r:id="rId1"/>
    <sheet name="Budget fördelat 2025" sheetId="3" r:id="rId2"/>
  </sheets>
  <definedNames>
    <definedName name="Administration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/>
  <c r="E8"/>
  <c r="E7"/>
  <c r="E6"/>
  <c r="E9"/>
  <c r="B30" i="2"/>
  <c r="E33" i="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J32"/>
  <c r="J31"/>
  <c r="J30"/>
  <c r="N11"/>
  <c r="M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J29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9"/>
  <c r="F7"/>
  <c r="F6"/>
  <c r="H8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K35" l="1"/>
  <c r="I32" i="2" s="1"/>
  <c r="J30"/>
  <c r="L4" i="3" s="1"/>
  <c r="I30" i="2"/>
  <c r="K4" i="3" s="1"/>
  <c r="H30" i="2"/>
  <c r="J4" i="3" s="1"/>
  <c r="G30" i="2"/>
  <c r="I4" i="3" s="1"/>
  <c r="F30" i="2"/>
  <c r="H4" i="3" s="1"/>
  <c r="E30" i="2"/>
  <c r="G4" i="3" s="1"/>
  <c r="D30" i="2"/>
  <c r="F4" i="3" s="1"/>
  <c r="E4"/>
  <c r="E35"/>
  <c r="B32" i="2" s="1"/>
  <c r="P29" i="3"/>
  <c r="P18"/>
  <c r="P32"/>
  <c r="P31"/>
  <c r="P30"/>
  <c r="P28"/>
  <c r="P27"/>
  <c r="P26"/>
  <c r="P25"/>
  <c r="P24"/>
  <c r="P23"/>
  <c r="P22"/>
  <c r="P21"/>
  <c r="P20"/>
  <c r="P19"/>
  <c r="P17"/>
  <c r="P16"/>
  <c r="P15"/>
  <c r="P14"/>
  <c r="P13"/>
  <c r="K40" i="2" l="1"/>
  <c r="P9" i="3"/>
  <c r="P33" l="1"/>
  <c r="G35" l="1"/>
  <c r="E32" i="2" s="1"/>
  <c r="P12" i="3" l="1"/>
  <c r="P11"/>
  <c r="P10"/>
  <c r="P8"/>
  <c r="P7"/>
  <c r="P6"/>
  <c r="M35"/>
  <c r="N35"/>
  <c r="K32" i="2" s="1"/>
  <c r="J35" i="3" l="1"/>
  <c r="H32" i="2" s="1"/>
  <c r="L35" i="3"/>
  <c r="J32" i="2" s="1"/>
  <c r="I35" i="3"/>
  <c r="G32" i="2" s="1"/>
  <c r="H35" i="3"/>
  <c r="F32" i="2" s="1"/>
  <c r="F35" i="3"/>
  <c r="D32" i="2" s="1"/>
  <c r="K36" l="1"/>
  <c r="K38" s="1"/>
  <c r="K44" s="1"/>
  <c r="P35" i="3"/>
  <c r="K42" i="2" l="1"/>
</calcChain>
</file>

<file path=xl/connections.xml><?xml version="1.0" encoding="utf-8"?>
<connections xmlns="http://schemas.openxmlformats.org/spreadsheetml/2006/main">
  <connection id="1" keepAlive="1" name="Fråga - Administration" description="Anslutning till Administration-frågan i arbetsboken." type="5" refreshedVersion="0" background="1">
    <dbPr connection="Provider=Microsoft.Mashup.OleDb.1;Data Source=$Workbook$;Location=Administration;Extended Properties=&quot;&quot;" command="SELECT * FROM [Administration]"/>
  </connection>
</connections>
</file>

<file path=xl/sharedStrings.xml><?xml version="1.0" encoding="utf-8"?>
<sst xmlns="http://schemas.openxmlformats.org/spreadsheetml/2006/main" count="186" uniqueCount="125">
  <si>
    <t>Anders Lyckefors</t>
  </si>
  <si>
    <t>Budget för Grötå Lider</t>
  </si>
  <si>
    <t>Gemensamt</t>
  </si>
  <si>
    <t>Ga7</t>
  </si>
  <si>
    <t xml:space="preserve">Administration </t>
  </si>
  <si>
    <t>Sophantering</t>
  </si>
  <si>
    <t>Fastighet</t>
  </si>
  <si>
    <t>Fastighetsägare</t>
  </si>
  <si>
    <t>Ga 7</t>
  </si>
  <si>
    <t>Ga 8</t>
  </si>
  <si>
    <t>Ga 9</t>
  </si>
  <si>
    <t>Ga 10</t>
  </si>
  <si>
    <t>Ga 11</t>
  </si>
  <si>
    <t>Grötån</t>
  </si>
  <si>
    <t>1:1</t>
  </si>
  <si>
    <t>1:22</t>
  </si>
  <si>
    <t>1:26</t>
  </si>
  <si>
    <t>1:30</t>
  </si>
  <si>
    <t>Villa Strandgården i Lj-e AB</t>
  </si>
  <si>
    <t>1:32</t>
  </si>
  <si>
    <t>Kurt Lennart Gullberg</t>
  </si>
  <si>
    <t>1:37</t>
  </si>
  <si>
    <t>1:38</t>
  </si>
  <si>
    <t xml:space="preserve">Västkuststugan </t>
  </si>
  <si>
    <t>1:39</t>
  </si>
  <si>
    <t>1:40</t>
  </si>
  <si>
    <t>1:41</t>
  </si>
  <si>
    <t>1:42</t>
  </si>
  <si>
    <t>1:43</t>
  </si>
  <si>
    <t>1:44</t>
  </si>
  <si>
    <t>1:45</t>
  </si>
  <si>
    <t>1:46</t>
  </si>
  <si>
    <t>1:47</t>
  </si>
  <si>
    <t>1:48</t>
  </si>
  <si>
    <t>1:49</t>
  </si>
  <si>
    <t>1:50</t>
  </si>
  <si>
    <t>1:51</t>
  </si>
  <si>
    <t>1:52</t>
  </si>
  <si>
    <t>1:53</t>
  </si>
  <si>
    <t>Elisabeth Ängeby Hesslefors</t>
  </si>
  <si>
    <t>1:54</t>
  </si>
  <si>
    <t>1:55</t>
  </si>
  <si>
    <t>Anton Dunge</t>
  </si>
  <si>
    <t>1:56</t>
  </si>
  <si>
    <t>1:57</t>
  </si>
  <si>
    <t>Monica Lindahl</t>
  </si>
  <si>
    <t>1:58</t>
  </si>
  <si>
    <t>1:59</t>
  </si>
  <si>
    <t>Jonny Nordqvist</t>
  </si>
  <si>
    <t>Ga 2</t>
  </si>
  <si>
    <t>Ga 3</t>
  </si>
  <si>
    <t>Lokalväg</t>
  </si>
  <si>
    <t>Parkering</t>
  </si>
  <si>
    <t>Parhusens parkeringsområde, garage</t>
  </si>
  <si>
    <t>Kundnr</t>
  </si>
  <si>
    <t>Maj Johansson</t>
  </si>
  <si>
    <t>Lennart Börjesson</t>
  </si>
  <si>
    <t>Anton Westerlind</t>
  </si>
  <si>
    <t>Göran Samson</t>
  </si>
  <si>
    <t>Glenn Larsson</t>
  </si>
  <si>
    <t>Michael Wijkö</t>
  </si>
  <si>
    <t>Jan Pilebjer</t>
  </si>
  <si>
    <t>GA 10</t>
  </si>
  <si>
    <t xml:space="preserve">Ga 8 </t>
  </si>
  <si>
    <t xml:space="preserve">Övr. kostn. </t>
  </si>
  <si>
    <t>Övr. omr.</t>
  </si>
  <si>
    <t>GA 11</t>
  </si>
  <si>
    <t>Övr. kost</t>
  </si>
  <si>
    <t>Fond</t>
  </si>
  <si>
    <t>Vattenpumphus + el</t>
  </si>
  <si>
    <t>Miljöstation</t>
  </si>
  <si>
    <t>Skötsel gemensam mark</t>
  </si>
  <si>
    <t>Fondering</t>
  </si>
  <si>
    <t>Miljöst</t>
  </si>
  <si>
    <t xml:space="preserve">Grötån Samfällighetsförening </t>
  </si>
  <si>
    <t>Grötån andra vägsamfällighet</t>
  </si>
  <si>
    <t>Sparande för framtiden</t>
  </si>
  <si>
    <t>Avloppsanläggning, slamtömning, el m.m.</t>
  </si>
  <si>
    <t>Summa</t>
  </si>
  <si>
    <t>Fördelas på samtliga med en andel</t>
  </si>
  <si>
    <t>Avlopp: serviceavt, underh,slamtömn, el m.m.</t>
  </si>
  <si>
    <t>El pumphus, gatubel. Underhåll +service pumputr.</t>
  </si>
  <si>
    <t>Beräknande kostnader</t>
  </si>
  <si>
    <t>Tot intäkter exkl fond</t>
  </si>
  <si>
    <t>Tot kostnader</t>
  </si>
  <si>
    <t>Mattias Olsson Ruppel</t>
  </si>
  <si>
    <t>Ingrid Bjur</t>
  </si>
  <si>
    <t>Lilian Olausson</t>
  </si>
  <si>
    <t>Tot intäkter inkl fond</t>
  </si>
  <si>
    <t>Beräknad resultat exkl fond</t>
  </si>
  <si>
    <t>Beräknad resultat inkl fond</t>
  </si>
  <si>
    <t>Debitering per andel</t>
  </si>
  <si>
    <t>Kostnad per andel</t>
  </si>
  <si>
    <t>Andreas Lyckefors</t>
  </si>
  <si>
    <t>Cecilia Hallén</t>
  </si>
  <si>
    <t>Bengt Furvik</t>
  </si>
  <si>
    <t>Jörgen Sandström</t>
  </si>
  <si>
    <t>Fredrik Thörnvall</t>
  </si>
  <si>
    <t>Andreas Niklasson</t>
  </si>
  <si>
    <t>Mikael Carlsson</t>
  </si>
  <si>
    <t>Johanna Larsson</t>
  </si>
  <si>
    <t>Beräknade intäkter</t>
  </si>
  <si>
    <t>Budgetförslag / Fakturering Grötå Lider 2025</t>
  </si>
  <si>
    <t>Programvaror</t>
  </si>
  <si>
    <t>Kontorsmaterial</t>
  </si>
  <si>
    <t>Företagsförsäkring</t>
  </si>
  <si>
    <t>Hemsida</t>
  </si>
  <si>
    <t>Redovisningskostnader</t>
  </si>
  <si>
    <t>Bankkostnader</t>
  </si>
  <si>
    <t>Medlemskap</t>
  </si>
  <si>
    <t>Kostnader gemensamma områden</t>
  </si>
  <si>
    <t>arbetsdagar</t>
  </si>
  <si>
    <t>Snöröjning, borttagning av grus</t>
  </si>
  <si>
    <t>GA 7 Lokalväg</t>
  </si>
  <si>
    <t>GA 8 Avloppsavtal och service</t>
  </si>
  <si>
    <t>GA 11 Parhusens parkerings- och garageområde</t>
  </si>
  <si>
    <t>GA 10 Gästparkering</t>
  </si>
  <si>
    <t xml:space="preserve">GA 8 Sophantering, slamtömning </t>
  </si>
  <si>
    <t>Gem. omr.</t>
  </si>
  <si>
    <t>Intäkter</t>
  </si>
  <si>
    <t>Gem omr.</t>
  </si>
  <si>
    <t xml:space="preserve">Årsmöte, Förbättringar, Trivselgruppen, </t>
  </si>
  <si>
    <t>GA 9 Pumphus, el och vatten</t>
  </si>
  <si>
    <t>El Avloppsanläggning</t>
  </si>
  <si>
    <t>Budgetförslag Grötå Lider 2025</t>
  </si>
</sst>
</file>

<file path=xl/styles.xml><?xml version="1.0" encoding="utf-8"?>
<styleSheet xmlns="http://schemas.openxmlformats.org/spreadsheetml/2006/main">
  <numFmts count="3">
    <numFmt numFmtId="164" formatCode="_-* #,##0\ &quot;kr&quot;_-;\-* #,##0\ &quot;kr&quot;_-;_-* &quot;-&quot;??\ &quot;kr&quot;_-;_-@_-"/>
    <numFmt numFmtId="165" formatCode="#,##0_ ;[Red]\-#,##0\ "/>
    <numFmt numFmtId="166" formatCode="#,##0.00\ &quot;kr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0" fillId="0" borderId="2" xfId="0" applyBorder="1"/>
    <xf numFmtId="0" fontId="1" fillId="0" borderId="2" xfId="0" applyFont="1" applyBorder="1"/>
    <xf numFmtId="0" fontId="2" fillId="3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1" fillId="5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1" fillId="8" borderId="3" xfId="0" applyFont="1" applyFill="1" applyBorder="1"/>
    <xf numFmtId="0" fontId="0" fillId="0" borderId="2" xfId="0" applyFill="1" applyBorder="1"/>
    <xf numFmtId="0" fontId="1" fillId="15" borderId="2" xfId="0" applyFont="1" applyFill="1" applyBorder="1"/>
    <xf numFmtId="0" fontId="2" fillId="11" borderId="2" xfId="0" applyFont="1" applyFill="1" applyBorder="1"/>
    <xf numFmtId="0" fontId="4" fillId="0" borderId="5" xfId="0" applyNumberFormat="1" applyFont="1" applyFill="1" applyBorder="1" applyAlignment="1" applyProtection="1"/>
    <xf numFmtId="0" fontId="3" fillId="15" borderId="2" xfId="0" applyNumberFormat="1" applyFont="1" applyFill="1" applyBorder="1" applyAlignment="1" applyProtection="1"/>
    <xf numFmtId="0" fontId="3" fillId="15" borderId="5" xfId="0" applyNumberFormat="1" applyFont="1" applyFill="1" applyBorder="1" applyAlignment="1" applyProtection="1"/>
    <xf numFmtId="164" fontId="3" fillId="10" borderId="2" xfId="0" applyNumberFormat="1" applyFont="1" applyFill="1" applyBorder="1" applyAlignment="1" applyProtection="1"/>
    <xf numFmtId="164" fontId="3" fillId="15" borderId="2" xfId="0" applyNumberFormat="1" applyFont="1" applyFill="1" applyBorder="1" applyAlignment="1" applyProtection="1"/>
    <xf numFmtId="164" fontId="3" fillId="15" borderId="5" xfId="0" applyNumberFormat="1" applyFont="1" applyFill="1" applyBorder="1" applyAlignment="1" applyProtection="1"/>
    <xf numFmtId="164" fontId="3" fillId="10" borderId="8" xfId="0" applyNumberFormat="1" applyFont="1" applyFill="1" applyBorder="1" applyAlignment="1" applyProtection="1"/>
    <xf numFmtId="164" fontId="4" fillId="0" borderId="9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164" fontId="4" fillId="0" borderId="7" xfId="0" applyNumberFormat="1" applyFont="1" applyFill="1" applyBorder="1" applyAlignment="1" applyProtection="1"/>
    <xf numFmtId="164" fontId="4" fillId="0" borderId="1" xfId="0" applyNumberFormat="1" applyFont="1" applyFill="1" applyBorder="1" applyAlignment="1" applyProtection="1"/>
    <xf numFmtId="0" fontId="1" fillId="15" borderId="3" xfId="0" applyFont="1" applyFill="1" applyBorder="1"/>
    <xf numFmtId="0" fontId="0" fillId="14" borderId="3" xfId="0" applyFill="1" applyBorder="1"/>
    <xf numFmtId="0" fontId="1" fillId="4" borderId="3" xfId="0" applyFont="1" applyFill="1" applyBorder="1"/>
    <xf numFmtId="0" fontId="1" fillId="0" borderId="3" xfId="0" applyFont="1" applyBorder="1"/>
    <xf numFmtId="0" fontId="1" fillId="6" borderId="3" xfId="0" applyFont="1" applyFill="1" applyBorder="1"/>
    <xf numFmtId="0" fontId="1" fillId="7" borderId="3" xfId="0" applyFont="1" applyFill="1" applyBorder="1"/>
    <xf numFmtId="0" fontId="1" fillId="9" borderId="3" xfId="0" applyFont="1" applyFill="1" applyBorder="1"/>
    <xf numFmtId="0" fontId="0" fillId="11" borderId="3" xfId="0" applyFill="1" applyBorder="1"/>
    <xf numFmtId="0" fontId="0" fillId="12" borderId="3" xfId="0" applyFill="1" applyBorder="1"/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Border="1"/>
    <xf numFmtId="0" fontId="0" fillId="0" borderId="0" xfId="0" applyFont="1"/>
    <xf numFmtId="164" fontId="3" fillId="17" borderId="2" xfId="0" applyNumberFormat="1" applyFont="1" applyFill="1" applyBorder="1" applyAlignment="1" applyProtection="1"/>
    <xf numFmtId="0" fontId="4" fillId="10" borderId="2" xfId="0" applyNumberFormat="1" applyFont="1" applyFill="1" applyBorder="1" applyAlignment="1" applyProtection="1"/>
    <xf numFmtId="0" fontId="4" fillId="10" borderId="8" xfId="0" applyNumberFormat="1" applyFont="1" applyFill="1" applyBorder="1" applyAlignment="1" applyProtection="1"/>
    <xf numFmtId="0" fontId="5" fillId="0" borderId="0" xfId="0" applyFont="1" applyBorder="1"/>
    <xf numFmtId="0" fontId="2" fillId="9" borderId="2" xfId="0" applyFont="1" applyFill="1" applyBorder="1"/>
    <xf numFmtId="0" fontId="2" fillId="13" borderId="2" xfId="0" applyFont="1" applyFill="1" applyBorder="1"/>
    <xf numFmtId="0" fontId="2" fillId="14" borderId="2" xfId="0" applyFont="1" applyFill="1" applyBorder="1"/>
    <xf numFmtId="0" fontId="2" fillId="16" borderId="2" xfId="0" applyFont="1" applyFill="1" applyBorder="1"/>
    <xf numFmtId="0" fontId="2" fillId="12" borderId="4" xfId="0" applyFont="1" applyFill="1" applyBorder="1"/>
    <xf numFmtId="0" fontId="0" fillId="0" borderId="7" xfId="0" applyBorder="1"/>
    <xf numFmtId="0" fontId="1" fillId="15" borderId="0" xfId="0" applyFont="1" applyFill="1" applyBorder="1"/>
    <xf numFmtId="0" fontId="0" fillId="15" borderId="0" xfId="0" applyFill="1" applyBorder="1"/>
    <xf numFmtId="0" fontId="1" fillId="15" borderId="2" xfId="0" applyFont="1" applyFill="1" applyBorder="1" applyAlignment="1">
      <alignment horizontal="left"/>
    </xf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0" xfId="0" applyFont="1" applyFill="1" applyBorder="1"/>
    <xf numFmtId="0" fontId="2" fillId="0" borderId="0" xfId="0" applyFont="1" applyBorder="1"/>
    <xf numFmtId="1" fontId="0" fillId="0" borderId="0" xfId="0" applyNumberFormat="1" applyFont="1" applyBorder="1"/>
    <xf numFmtId="1" fontId="0" fillId="0" borderId="2" xfId="0" applyNumberFormat="1" applyBorder="1"/>
    <xf numFmtId="1" fontId="0" fillId="0" borderId="2" xfId="0" applyNumberFormat="1" applyFill="1" applyBorder="1"/>
    <xf numFmtId="0" fontId="3" fillId="15" borderId="2" xfId="0" applyNumberFormat="1" applyFont="1" applyFill="1" applyBorder="1" applyAlignment="1" applyProtection="1">
      <alignment wrapText="1"/>
    </xf>
    <xf numFmtId="0" fontId="1" fillId="15" borderId="0" xfId="0" applyFont="1" applyFill="1"/>
    <xf numFmtId="0" fontId="0" fillId="15" borderId="0" xfId="0" applyFill="1"/>
    <xf numFmtId="0" fontId="0" fillId="18" borderId="0" xfId="0" applyFill="1"/>
    <xf numFmtId="0" fontId="4" fillId="19" borderId="2" xfId="0" applyNumberFormat="1" applyFont="1" applyFill="1" applyBorder="1" applyAlignment="1" applyProtection="1"/>
    <xf numFmtId="0" fontId="4" fillId="20" borderId="2" xfId="0" applyNumberFormat="1" applyFont="1" applyFill="1" applyBorder="1" applyAlignment="1" applyProtection="1">
      <alignment wrapText="1"/>
    </xf>
    <xf numFmtId="164" fontId="3" fillId="20" borderId="2" xfId="0" applyNumberFormat="1" applyFont="1" applyFill="1" applyBorder="1" applyAlignment="1" applyProtection="1"/>
    <xf numFmtId="0" fontId="1" fillId="4" borderId="22" xfId="0" applyFont="1" applyFill="1" applyBorder="1"/>
    <xf numFmtId="0" fontId="1" fillId="15" borderId="25" xfId="0" applyFont="1" applyFill="1" applyBorder="1"/>
    <xf numFmtId="0" fontId="1" fillId="0" borderId="25" xfId="0" applyFont="1" applyBorder="1"/>
    <xf numFmtId="0" fontId="1" fillId="5" borderId="25" xfId="0" applyFont="1" applyFill="1" applyBorder="1"/>
    <xf numFmtId="0" fontId="1" fillId="6" borderId="25" xfId="0" applyFont="1" applyFill="1" applyBorder="1"/>
    <xf numFmtId="0" fontId="1" fillId="7" borderId="25" xfId="0" applyFont="1" applyFill="1" applyBorder="1"/>
    <xf numFmtId="0" fontId="1" fillId="8" borderId="25" xfId="0" applyFont="1" applyFill="1" applyBorder="1"/>
    <xf numFmtId="0" fontId="0" fillId="0" borderId="26" xfId="0" applyBorder="1"/>
    <xf numFmtId="0" fontId="1" fillId="9" borderId="25" xfId="0" applyFont="1" applyFill="1" applyBorder="1"/>
    <xf numFmtId="0" fontId="0" fillId="11" borderId="25" xfId="0" applyFill="1" applyBorder="1"/>
    <xf numFmtId="0" fontId="0" fillId="12" borderId="25" xfId="0" applyFill="1" applyBorder="1"/>
    <xf numFmtId="0" fontId="0" fillId="14" borderId="27" xfId="0" applyFill="1" applyBorder="1"/>
    <xf numFmtId="0" fontId="0" fillId="0" borderId="8" xfId="0" applyFill="1" applyBorder="1"/>
    <xf numFmtId="0" fontId="0" fillId="0" borderId="28" xfId="0" applyBorder="1"/>
    <xf numFmtId="0" fontId="1" fillId="0" borderId="5" xfId="0" applyFont="1" applyBorder="1"/>
    <xf numFmtId="0" fontId="1" fillId="0" borderId="29" xfId="0" applyFont="1" applyBorder="1"/>
    <xf numFmtId="0" fontId="1" fillId="0" borderId="31" xfId="0" applyFont="1" applyBorder="1"/>
    <xf numFmtId="0" fontId="0" fillId="0" borderId="32" xfId="0" applyBorder="1"/>
    <xf numFmtId="0" fontId="1" fillId="0" borderId="30" xfId="0" applyFont="1" applyBorder="1"/>
    <xf numFmtId="1" fontId="1" fillId="0" borderId="31" xfId="0" applyNumberFormat="1" applyFont="1" applyBorder="1"/>
    <xf numFmtId="166" fontId="1" fillId="0" borderId="33" xfId="0" applyNumberFormat="1" applyFont="1" applyBorder="1"/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8" xfId="0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 wrapText="1"/>
    </xf>
    <xf numFmtId="0" fontId="0" fillId="0" borderId="24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2">
    <pageSetUpPr fitToPage="1"/>
  </sheetPr>
  <dimension ref="A1:N46"/>
  <sheetViews>
    <sheetView tabSelected="1" zoomScaleSheetLayoutView="80" workbookViewId="0"/>
  </sheetViews>
  <sheetFormatPr defaultRowHeight="14.4"/>
  <cols>
    <col min="1" max="1" width="43.21875" bestFit="1" customWidth="1"/>
    <col min="2" max="2" width="15.109375" bestFit="1" customWidth="1"/>
    <col min="3" max="3" width="10.88671875" hidden="1" customWidth="1"/>
    <col min="4" max="4" width="15.109375" bestFit="1" customWidth="1"/>
    <col min="5" max="5" width="14.5546875" bestFit="1" customWidth="1"/>
    <col min="6" max="6" width="13.21875" bestFit="1" customWidth="1"/>
    <col min="7" max="7" width="12.33203125" bestFit="1" customWidth="1"/>
    <col min="8" max="8" width="12" bestFit="1" customWidth="1"/>
    <col min="9" max="9" width="14.5546875" bestFit="1" customWidth="1"/>
    <col min="10" max="10" width="12.33203125" bestFit="1" customWidth="1"/>
    <col min="11" max="11" width="14.88671875" bestFit="1" customWidth="1"/>
    <col min="12" max="12" width="12.88671875" style="1" bestFit="1" customWidth="1"/>
    <col min="14" max="14" width="15.109375" bestFit="1" customWidth="1"/>
  </cols>
  <sheetData>
    <row r="1" spans="1:14" ht="21">
      <c r="A1" s="3" t="s">
        <v>124</v>
      </c>
    </row>
    <row r="3" spans="1:14">
      <c r="A3" s="20" t="s">
        <v>1</v>
      </c>
      <c r="B3" s="45" t="s">
        <v>4</v>
      </c>
      <c r="C3" s="20" t="s">
        <v>64</v>
      </c>
      <c r="D3" s="20" t="s">
        <v>3</v>
      </c>
      <c r="E3" s="20" t="s">
        <v>63</v>
      </c>
      <c r="F3" s="20" t="s">
        <v>10</v>
      </c>
      <c r="G3" s="20" t="s">
        <v>62</v>
      </c>
      <c r="H3" s="20" t="s">
        <v>66</v>
      </c>
      <c r="I3" s="20" t="s">
        <v>70</v>
      </c>
      <c r="J3" s="20" t="s">
        <v>118</v>
      </c>
      <c r="K3" s="20" t="s">
        <v>68</v>
      </c>
      <c r="M3" s="1"/>
      <c r="N3" s="1"/>
    </row>
    <row r="4" spans="1:14">
      <c r="A4" s="45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4" s="66" customFormat="1">
      <c r="A5" s="21" t="s">
        <v>103</v>
      </c>
      <c r="B5" s="24">
        <v>13442</v>
      </c>
      <c r="C5" s="24"/>
      <c r="D5" s="24"/>
      <c r="E5" s="24"/>
      <c r="F5" s="24"/>
      <c r="G5" s="24"/>
      <c r="H5" s="24"/>
      <c r="I5" s="24"/>
      <c r="J5" s="24"/>
      <c r="K5" s="24"/>
      <c r="L5" s="65"/>
    </row>
    <row r="6" spans="1:14" s="66" customFormat="1">
      <c r="A6" s="21" t="s">
        <v>104</v>
      </c>
      <c r="B6" s="24">
        <v>1000</v>
      </c>
      <c r="C6" s="24"/>
      <c r="D6" s="24"/>
      <c r="E6" s="24"/>
      <c r="F6" s="24"/>
      <c r="G6" s="24"/>
      <c r="H6" s="24"/>
      <c r="I6" s="24"/>
      <c r="J6" s="24"/>
      <c r="K6" s="24"/>
      <c r="L6" s="65"/>
    </row>
    <row r="7" spans="1:14" s="66" customFormat="1">
      <c r="A7" s="21" t="s">
        <v>105</v>
      </c>
      <c r="B7" s="24">
        <v>3481</v>
      </c>
      <c r="C7" s="24"/>
      <c r="D7" s="24"/>
      <c r="E7" s="24"/>
      <c r="F7" s="24"/>
      <c r="G7" s="24"/>
      <c r="H7" s="24"/>
      <c r="I7" s="24"/>
      <c r="J7" s="24"/>
      <c r="K7" s="24"/>
      <c r="L7" s="65"/>
    </row>
    <row r="8" spans="1:14" s="66" customFormat="1">
      <c r="A8" s="21" t="s">
        <v>107</v>
      </c>
      <c r="B8" s="24">
        <v>29482</v>
      </c>
      <c r="C8" s="24"/>
      <c r="D8" s="24"/>
      <c r="E8" s="24"/>
      <c r="F8" s="24"/>
      <c r="G8" s="24"/>
      <c r="H8" s="24"/>
      <c r="I8" s="24"/>
      <c r="J8" s="24"/>
      <c r="K8" s="24"/>
      <c r="L8" s="65"/>
    </row>
    <row r="9" spans="1:14" s="66" customFormat="1">
      <c r="A9" s="21" t="s">
        <v>106</v>
      </c>
      <c r="B9" s="24">
        <v>3283</v>
      </c>
      <c r="C9" s="24"/>
      <c r="D9" s="24"/>
      <c r="E9" s="24"/>
      <c r="F9" s="24"/>
      <c r="G9" s="24"/>
      <c r="H9" s="24"/>
      <c r="I9" s="24"/>
      <c r="J9" s="24"/>
      <c r="K9" s="24"/>
      <c r="L9" s="65"/>
    </row>
    <row r="10" spans="1:14" s="66" customFormat="1">
      <c r="A10" s="21" t="s">
        <v>109</v>
      </c>
      <c r="B10" s="24">
        <v>1204</v>
      </c>
      <c r="C10" s="24"/>
      <c r="D10" s="24"/>
      <c r="E10" s="24"/>
      <c r="F10" s="24"/>
      <c r="G10" s="24"/>
      <c r="H10" s="24"/>
      <c r="I10" s="24"/>
      <c r="J10" s="24"/>
      <c r="K10" s="24"/>
      <c r="L10" s="65"/>
    </row>
    <row r="11" spans="1:14">
      <c r="A11" s="21" t="s">
        <v>108</v>
      </c>
      <c r="B11" s="24">
        <v>1641</v>
      </c>
      <c r="C11" s="24"/>
      <c r="D11" s="24"/>
      <c r="E11" s="24"/>
      <c r="F11" s="24"/>
      <c r="G11" s="24"/>
      <c r="H11" s="24"/>
      <c r="I11" s="24"/>
      <c r="J11" s="24"/>
      <c r="K11" s="24"/>
    </row>
    <row r="12" spans="1:14">
      <c r="A12" s="45" t="s">
        <v>110</v>
      </c>
      <c r="B12" s="67"/>
      <c r="C12" s="23"/>
      <c r="D12" s="23"/>
      <c r="E12" s="23"/>
      <c r="F12" s="23"/>
      <c r="G12" s="23"/>
      <c r="H12" s="23"/>
      <c r="I12" s="23"/>
      <c r="J12" s="23">
        <v>17000</v>
      </c>
      <c r="K12" s="23"/>
    </row>
    <row r="13" spans="1:14" ht="15" customHeight="1">
      <c r="A13" s="21" t="s">
        <v>121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4" ht="15" customHeight="1">
      <c r="A14" s="64" t="s">
        <v>111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4" ht="15" customHeight="1">
      <c r="A15" s="69" t="s">
        <v>115</v>
      </c>
      <c r="B15" s="70"/>
      <c r="C15" s="24"/>
      <c r="D15" s="70"/>
      <c r="E15" s="70"/>
      <c r="F15" s="70"/>
      <c r="G15" s="70"/>
      <c r="H15" s="70">
        <v>2000</v>
      </c>
      <c r="I15" s="70"/>
      <c r="J15" s="70"/>
      <c r="K15" s="70"/>
    </row>
    <row r="16" spans="1:14">
      <c r="A16" s="68" t="s">
        <v>116</v>
      </c>
      <c r="B16" s="44"/>
      <c r="C16" s="44"/>
      <c r="D16" s="44"/>
      <c r="E16" s="44"/>
      <c r="F16" s="44"/>
      <c r="G16" s="44">
        <v>2366</v>
      </c>
      <c r="H16" s="44"/>
      <c r="I16" s="44"/>
      <c r="J16" s="44"/>
      <c r="K16" s="44"/>
    </row>
    <row r="17" spans="1:14">
      <c r="A17" s="45" t="s">
        <v>113</v>
      </c>
      <c r="B17" s="23"/>
      <c r="C17" s="23"/>
      <c r="D17" s="23">
        <v>39100</v>
      </c>
      <c r="E17" s="23"/>
      <c r="F17" s="23"/>
      <c r="G17" s="23"/>
      <c r="H17" s="23"/>
      <c r="I17" s="23"/>
      <c r="J17" s="23"/>
      <c r="K17" s="23"/>
    </row>
    <row r="18" spans="1:14">
      <c r="A18" s="21" t="s">
        <v>112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4">
      <c r="A19" s="45" t="s">
        <v>122</v>
      </c>
      <c r="B19" s="23"/>
      <c r="C19" s="23"/>
      <c r="D19" s="23"/>
      <c r="E19" s="23"/>
      <c r="F19" s="23">
        <v>30000</v>
      </c>
      <c r="G19" s="23"/>
      <c r="H19" s="23"/>
      <c r="I19" s="23"/>
      <c r="J19" s="23"/>
      <c r="K19" s="23"/>
    </row>
    <row r="20" spans="1:14">
      <c r="A20" s="21" t="s">
        <v>81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4">
      <c r="A21" s="45" t="s">
        <v>123</v>
      </c>
      <c r="B21" s="23"/>
      <c r="C21" s="23"/>
      <c r="D21" s="23"/>
      <c r="E21" s="23">
        <v>15000</v>
      </c>
      <c r="F21" s="23"/>
      <c r="G21" s="23"/>
      <c r="H21" s="23"/>
      <c r="I21" s="23"/>
      <c r="J21" s="23"/>
      <c r="K21" s="23"/>
    </row>
    <row r="22" spans="1:14">
      <c r="A22" s="45" t="s">
        <v>114</v>
      </c>
      <c r="B22" s="23"/>
      <c r="C22" s="23"/>
      <c r="D22" s="23"/>
      <c r="E22" s="23">
        <v>24338</v>
      </c>
      <c r="F22" s="23"/>
      <c r="G22" s="23"/>
      <c r="H22" s="23"/>
      <c r="I22" s="23"/>
      <c r="J22" s="23"/>
      <c r="K22" s="23"/>
    </row>
    <row r="23" spans="1:14">
      <c r="A23" s="21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4">
      <c r="A24" s="45" t="s">
        <v>117</v>
      </c>
      <c r="B24" s="23"/>
      <c r="C24" s="23"/>
      <c r="D24" s="23"/>
      <c r="E24" s="23">
        <v>40800</v>
      </c>
      <c r="F24" s="23"/>
      <c r="G24" s="23"/>
      <c r="H24" s="23"/>
      <c r="I24" s="23"/>
      <c r="J24" s="23"/>
      <c r="K24" s="23"/>
    </row>
    <row r="25" spans="1:14">
      <c r="A25" s="21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4">
      <c r="A26" s="21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4" ht="15.6">
      <c r="A27" s="22"/>
      <c r="B27" s="25"/>
      <c r="C27" s="25"/>
      <c r="D27" s="25"/>
      <c r="E27" s="25"/>
      <c r="F27" s="25"/>
      <c r="G27" s="25"/>
      <c r="H27" s="25"/>
      <c r="I27" s="25"/>
      <c r="J27" s="25"/>
      <c r="K27" s="25"/>
      <c r="N27" s="41"/>
    </row>
    <row r="28" spans="1:14" ht="15" thickBot="1">
      <c r="A28" s="46" t="s">
        <v>68</v>
      </c>
      <c r="B28" s="26"/>
      <c r="C28" s="26"/>
      <c r="D28" s="26"/>
      <c r="E28" s="26"/>
      <c r="F28" s="26"/>
      <c r="G28" s="26"/>
      <c r="H28" s="26"/>
      <c r="I28" s="26"/>
      <c r="J28" s="26"/>
      <c r="K28" s="26">
        <v>50600</v>
      </c>
      <c r="L28" s="40"/>
    </row>
    <row r="29" spans="1:14" ht="15.6">
      <c r="N29" s="41"/>
    </row>
    <row r="30" spans="1:14">
      <c r="A30" s="2" t="s">
        <v>82</v>
      </c>
      <c r="B30" s="29">
        <f>SUM(B4:B28)</f>
        <v>53533</v>
      </c>
      <c r="C30" s="29">
        <v>0</v>
      </c>
      <c r="D30" s="29">
        <f t="shared" ref="D30:J30" si="0">SUM(D4:D28)</f>
        <v>39100</v>
      </c>
      <c r="E30" s="29">
        <f t="shared" si="0"/>
        <v>80138</v>
      </c>
      <c r="F30" s="29">
        <f t="shared" si="0"/>
        <v>30000</v>
      </c>
      <c r="G30" s="30">
        <f t="shared" si="0"/>
        <v>2366</v>
      </c>
      <c r="H30" s="30">
        <f t="shared" si="0"/>
        <v>2000</v>
      </c>
      <c r="I30" s="30">
        <f t="shared" si="0"/>
        <v>0</v>
      </c>
      <c r="J30" s="30">
        <f t="shared" si="0"/>
        <v>17000</v>
      </c>
      <c r="K30" s="28"/>
      <c r="L30" s="40"/>
    </row>
    <row r="31" spans="1:14" ht="15" thickBot="1">
      <c r="K31" s="30"/>
      <c r="N31" s="40"/>
    </row>
    <row r="32" spans="1:14">
      <c r="A32" s="2" t="s">
        <v>101</v>
      </c>
      <c r="B32" s="27">
        <f>'Budget fördelat 2025'!E35</f>
        <v>52997.5</v>
      </c>
      <c r="C32" s="27">
        <v>0</v>
      </c>
      <c r="D32" s="27">
        <f>'Budget fördelat 2025'!F35</f>
        <v>43400</v>
      </c>
      <c r="E32" s="27">
        <f>'Budget fördelat 2025'!G35</f>
        <v>84000</v>
      </c>
      <c r="F32" s="27">
        <f>'Budget fördelat 2025'!H35</f>
        <v>41496</v>
      </c>
      <c r="G32" s="27">
        <f>'Budget fördelat 2025'!I35</f>
        <v>2392</v>
      </c>
      <c r="H32" s="27">
        <f>'Budget fördelat 2025'!J35</f>
        <v>2000</v>
      </c>
      <c r="I32" s="27">
        <f>'Budget fördelat 2025'!K35</f>
        <v>0</v>
      </c>
      <c r="J32" s="27">
        <f>'Budget fördelat 2025'!L35</f>
        <v>20700</v>
      </c>
      <c r="K32" s="27">
        <f>'Budget fördelat 2025'!N35</f>
        <v>50600</v>
      </c>
      <c r="L32" s="40"/>
    </row>
    <row r="35" spans="4:14">
      <c r="M35" s="43"/>
      <c r="N35" s="40"/>
    </row>
    <row r="36" spans="4:14" ht="14.4" customHeight="1">
      <c r="D36" s="33" t="s">
        <v>2</v>
      </c>
      <c r="E36" s="104" t="s">
        <v>79</v>
      </c>
      <c r="F36" s="105"/>
      <c r="G36" s="106"/>
      <c r="H36" s="54"/>
      <c r="I36" s="92" t="s">
        <v>83</v>
      </c>
      <c r="J36" s="93"/>
      <c r="K36" s="57">
        <f>B32+D32+E32+F32+G32+H32+I32+J32</f>
        <v>246985.5</v>
      </c>
    </row>
    <row r="37" spans="4:14">
      <c r="D37" s="31" t="s">
        <v>49</v>
      </c>
      <c r="E37" s="107" t="s">
        <v>74</v>
      </c>
      <c r="F37" s="108"/>
      <c r="G37" s="109"/>
      <c r="H37" s="54"/>
      <c r="I37" s="56"/>
      <c r="J37" s="56"/>
      <c r="K37" s="5"/>
      <c r="N37" s="40"/>
    </row>
    <row r="38" spans="4:14">
      <c r="D38" s="34" t="s">
        <v>50</v>
      </c>
      <c r="E38" s="110" t="s">
        <v>75</v>
      </c>
      <c r="F38" s="111"/>
      <c r="G38" s="112"/>
      <c r="H38" s="54"/>
      <c r="I38" s="94" t="s">
        <v>88</v>
      </c>
      <c r="J38" s="95"/>
      <c r="K38" s="57">
        <f>K32+K36</f>
        <v>297585.5</v>
      </c>
    </row>
    <row r="39" spans="4:14">
      <c r="D39" s="11" t="s">
        <v>8</v>
      </c>
      <c r="E39" s="110" t="s">
        <v>51</v>
      </c>
      <c r="F39" s="111"/>
      <c r="G39" s="112"/>
      <c r="H39" s="54"/>
      <c r="I39" s="56"/>
      <c r="J39" s="56"/>
      <c r="K39" s="5"/>
      <c r="L39" s="42"/>
    </row>
    <row r="40" spans="4:14" ht="14.4" customHeight="1">
      <c r="D40" s="35" t="s">
        <v>9</v>
      </c>
      <c r="E40" s="113" t="s">
        <v>80</v>
      </c>
      <c r="F40" s="111"/>
      <c r="G40" s="112"/>
      <c r="H40" s="54"/>
      <c r="I40" s="96" t="s">
        <v>84</v>
      </c>
      <c r="J40" s="97"/>
      <c r="K40" s="57">
        <f>B30+D30+E30+F30+G30+H30+I30+J30</f>
        <v>224137</v>
      </c>
    </row>
    <row r="41" spans="4:14">
      <c r="D41" s="36" t="s">
        <v>10</v>
      </c>
      <c r="E41" s="110" t="s">
        <v>69</v>
      </c>
      <c r="F41" s="111"/>
      <c r="G41" s="112"/>
      <c r="H41" s="54"/>
      <c r="I41" s="56"/>
      <c r="J41" s="56"/>
      <c r="K41" s="5"/>
    </row>
    <row r="42" spans="4:14">
      <c r="D42" s="16" t="s">
        <v>11</v>
      </c>
      <c r="E42" s="110" t="s">
        <v>52</v>
      </c>
      <c r="F42" s="111"/>
      <c r="G42" s="112"/>
      <c r="H42" s="54"/>
      <c r="I42" s="94" t="s">
        <v>89</v>
      </c>
      <c r="J42" s="95"/>
      <c r="K42" s="58">
        <f>K36-K40</f>
        <v>22848.5</v>
      </c>
    </row>
    <row r="43" spans="4:14">
      <c r="D43" s="37" t="s">
        <v>12</v>
      </c>
      <c r="E43" s="110" t="s">
        <v>53</v>
      </c>
      <c r="F43" s="111"/>
      <c r="G43" s="112"/>
      <c r="H43" s="54"/>
      <c r="I43" s="18"/>
      <c r="J43" s="18"/>
      <c r="K43" s="5"/>
    </row>
    <row r="44" spans="4:14">
      <c r="D44" s="38" t="s">
        <v>70</v>
      </c>
      <c r="E44" s="114" t="s">
        <v>5</v>
      </c>
      <c r="F44" s="115"/>
      <c r="G44" s="116"/>
      <c r="H44" s="55"/>
      <c r="I44" s="94" t="s">
        <v>90</v>
      </c>
      <c r="J44" s="95"/>
      <c r="K44" s="57">
        <f>K38-K40</f>
        <v>73448.5</v>
      </c>
    </row>
    <row r="45" spans="4:14">
      <c r="D45" s="39" t="s">
        <v>65</v>
      </c>
      <c r="E45" s="98" t="s">
        <v>71</v>
      </c>
      <c r="F45" s="99"/>
      <c r="G45" s="100"/>
      <c r="H45" s="55"/>
      <c r="I45" s="55"/>
      <c r="J45" s="55"/>
    </row>
    <row r="46" spans="4:14">
      <c r="D46" s="32" t="s">
        <v>72</v>
      </c>
      <c r="E46" s="101" t="s">
        <v>76</v>
      </c>
      <c r="F46" s="102"/>
      <c r="G46" s="103"/>
      <c r="H46" s="55"/>
      <c r="I46" s="55"/>
      <c r="J46" s="55"/>
    </row>
  </sheetData>
  <mergeCells count="16">
    <mergeCell ref="E45:G45"/>
    <mergeCell ref="E46:G46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I36:J36"/>
    <mergeCell ref="I38:J38"/>
    <mergeCell ref="I40:J40"/>
    <mergeCell ref="I42:J42"/>
    <mergeCell ref="I44:J44"/>
  </mergeCells>
  <pageMargins left="0.70866141732283472" right="0.70866141732283472" top="0.74803149606299213" bottom="0.74803149606299213" header="0.31496062992125984" footer="0.31496062992125984"/>
  <pageSetup paperSize="9" scale="64" orientation="landscape" blackAndWhite="1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4">
    <pageSetUpPr fitToPage="1"/>
  </sheetPr>
  <dimension ref="A1:U54"/>
  <sheetViews>
    <sheetView zoomScale="110" zoomScaleNormal="110" workbookViewId="0">
      <selection activeCell="B1" sqref="B1"/>
    </sheetView>
  </sheetViews>
  <sheetFormatPr defaultRowHeight="14.4"/>
  <cols>
    <col min="2" max="2" width="10.5546875" customWidth="1"/>
    <col min="3" max="3" width="6.33203125" customWidth="1"/>
    <col min="4" max="4" width="29.21875" customWidth="1"/>
    <col min="5" max="5" width="13.6640625" customWidth="1"/>
    <col min="6" max="6" width="6.77734375" bestFit="1" customWidth="1"/>
    <col min="7" max="7" width="9.33203125" bestFit="1" customWidth="1"/>
    <col min="8" max="8" width="8.109375" bestFit="1" customWidth="1"/>
    <col min="9" max="9" width="6.77734375" bestFit="1" customWidth="1"/>
    <col min="10" max="10" width="7.109375" customWidth="1"/>
    <col min="11" max="11" width="8.109375" bestFit="1" customWidth="1"/>
    <col min="12" max="12" width="9.21875" customWidth="1"/>
    <col min="13" max="13" width="0.109375" customWidth="1"/>
    <col min="14" max="14" width="8.109375" customWidth="1"/>
    <col min="15" max="15" width="7.44140625" hidden="1" customWidth="1"/>
    <col min="16" max="16" width="12.21875" bestFit="1" customWidth="1"/>
  </cols>
  <sheetData>
    <row r="1" spans="1:21" s="15" customFormat="1" ht="21">
      <c r="B1" s="47" t="s">
        <v>102</v>
      </c>
    </row>
    <row r="2" spans="1:21" s="15" customFormat="1" ht="21">
      <c r="B2" s="47"/>
    </row>
    <row r="3" spans="1:21" ht="15.6">
      <c r="A3" s="53"/>
      <c r="B3" s="15"/>
      <c r="C3" s="15"/>
      <c r="D3" s="60" t="s">
        <v>91</v>
      </c>
      <c r="E3" s="42">
        <v>2150</v>
      </c>
      <c r="F3" s="42">
        <v>1550</v>
      </c>
      <c r="G3" s="42">
        <v>3500</v>
      </c>
      <c r="H3" s="42">
        <v>1596</v>
      </c>
      <c r="I3" s="59">
        <v>104</v>
      </c>
      <c r="J3" s="59">
        <v>500</v>
      </c>
      <c r="K3" s="59">
        <v>0</v>
      </c>
      <c r="L3" s="59">
        <v>900</v>
      </c>
      <c r="M3" s="1"/>
      <c r="N3" s="42">
        <v>2200</v>
      </c>
      <c r="O3" s="15"/>
      <c r="P3" s="15"/>
    </row>
    <row r="4" spans="1:21">
      <c r="A4" s="53"/>
      <c r="B4" s="15"/>
      <c r="C4" s="15"/>
      <c r="D4" s="15" t="s">
        <v>92</v>
      </c>
      <c r="E4" s="61">
        <f>'Budget 2025'!B30/28</f>
        <v>1911.8928571428571</v>
      </c>
      <c r="F4" s="61">
        <f>'Budget 2025'!D30/28</f>
        <v>1396.4285714285713</v>
      </c>
      <c r="G4" s="61">
        <f>'Budget 2025'!E30/24</f>
        <v>3339.0833333333335</v>
      </c>
      <c r="H4" s="61">
        <f>'Budget 2025'!F30/26</f>
        <v>1153.8461538461538</v>
      </c>
      <c r="I4" s="61">
        <f>'Budget 2025'!G30/23</f>
        <v>102.8695652173913</v>
      </c>
      <c r="J4" s="61">
        <f>'Budget 2025'!H30/4</f>
        <v>500</v>
      </c>
      <c r="K4" s="61">
        <f>'Budget 2025'!I30/24</f>
        <v>0</v>
      </c>
      <c r="L4" s="61">
        <f>'Budget 2025'!J30/23</f>
        <v>739.13043478260875</v>
      </c>
      <c r="M4" s="61">
        <f>'Budget 2025'!K30/24</f>
        <v>0</v>
      </c>
      <c r="N4" s="61"/>
      <c r="O4" s="15"/>
      <c r="P4" s="15"/>
    </row>
    <row r="5" spans="1:21" ht="15.6">
      <c r="A5" s="14" t="s">
        <v>54</v>
      </c>
      <c r="B5" s="117" t="s">
        <v>6</v>
      </c>
      <c r="C5" s="118"/>
      <c r="D5" s="6" t="s">
        <v>7</v>
      </c>
      <c r="E5" s="45" t="s">
        <v>4</v>
      </c>
      <c r="F5" s="7" t="s">
        <v>8</v>
      </c>
      <c r="G5" s="8" t="s">
        <v>9</v>
      </c>
      <c r="H5" s="9" t="s">
        <v>10</v>
      </c>
      <c r="I5" s="10" t="s">
        <v>11</v>
      </c>
      <c r="J5" s="48" t="s">
        <v>66</v>
      </c>
      <c r="K5" s="19" t="s">
        <v>73</v>
      </c>
      <c r="L5" s="52" t="s">
        <v>120</v>
      </c>
      <c r="M5" s="49" t="s">
        <v>67</v>
      </c>
      <c r="N5" s="50" t="s">
        <v>68</v>
      </c>
      <c r="O5" s="4"/>
      <c r="P5" s="51" t="s">
        <v>78</v>
      </c>
    </row>
    <row r="6" spans="1:21">
      <c r="A6" s="4">
        <v>101</v>
      </c>
      <c r="B6" s="4" t="s">
        <v>13</v>
      </c>
      <c r="C6" s="4" t="s">
        <v>14</v>
      </c>
      <c r="D6" s="4" t="s">
        <v>0</v>
      </c>
      <c r="E6" s="62">
        <f>$E$3*0.33</f>
        <v>709.5</v>
      </c>
      <c r="F6" s="4">
        <f>$F$3*3</f>
        <v>4650</v>
      </c>
      <c r="G6" s="4"/>
      <c r="H6" s="4"/>
      <c r="I6" s="4"/>
      <c r="J6" s="4"/>
      <c r="K6" s="4"/>
      <c r="L6" s="12"/>
      <c r="M6" s="4"/>
      <c r="N6" s="4"/>
      <c r="O6" s="4"/>
      <c r="P6" s="62">
        <f t="shared" ref="P6:P33" si="0">SUM(E6:N6)</f>
        <v>5359.5</v>
      </c>
    </row>
    <row r="7" spans="1:21">
      <c r="A7" s="4">
        <v>102</v>
      </c>
      <c r="B7" s="4" t="s">
        <v>13</v>
      </c>
      <c r="C7" s="4" t="s">
        <v>15</v>
      </c>
      <c r="D7" s="4" t="s">
        <v>93</v>
      </c>
      <c r="E7" s="62">
        <f>$E$3*0.33</f>
        <v>709.5</v>
      </c>
      <c r="F7" s="4">
        <f>$F$3*1</f>
        <v>1550</v>
      </c>
      <c r="G7" s="4"/>
      <c r="H7" s="4"/>
      <c r="I7" s="4"/>
      <c r="J7" s="4"/>
      <c r="K7" s="4"/>
      <c r="L7" s="12"/>
      <c r="M7" s="4"/>
      <c r="N7" s="4"/>
      <c r="O7" s="4"/>
      <c r="P7" s="62">
        <f t="shared" si="0"/>
        <v>2259.5</v>
      </c>
    </row>
    <row r="8" spans="1:21">
      <c r="A8" s="4">
        <v>103</v>
      </c>
      <c r="B8" s="4" t="s">
        <v>13</v>
      </c>
      <c r="C8" s="4" t="s">
        <v>16</v>
      </c>
      <c r="D8" s="4" t="s">
        <v>55</v>
      </c>
      <c r="E8" s="62">
        <f>$E$3*0.33</f>
        <v>709.5</v>
      </c>
      <c r="F8" s="4"/>
      <c r="G8" s="4"/>
      <c r="H8" s="4">
        <f>$H$3*1</f>
        <v>1596</v>
      </c>
      <c r="I8" s="4"/>
      <c r="J8" s="4"/>
      <c r="K8" s="4"/>
      <c r="L8" s="12"/>
      <c r="M8" s="4"/>
      <c r="N8" s="4"/>
      <c r="O8" s="4"/>
      <c r="P8" s="62">
        <f t="shared" si="0"/>
        <v>2305.5</v>
      </c>
    </row>
    <row r="9" spans="1:21">
      <c r="A9" s="4">
        <v>104</v>
      </c>
      <c r="B9" s="4" t="s">
        <v>13</v>
      </c>
      <c r="C9" s="4" t="s">
        <v>17</v>
      </c>
      <c r="D9" s="4" t="s">
        <v>18</v>
      </c>
      <c r="E9" s="62">
        <f>$E$3*0.33</f>
        <v>709.5</v>
      </c>
      <c r="F9" s="4">
        <f>$F$3*1</f>
        <v>1550</v>
      </c>
      <c r="G9" s="4"/>
      <c r="H9" s="4"/>
      <c r="I9" s="4"/>
      <c r="J9" s="4"/>
      <c r="K9" s="4"/>
      <c r="L9" s="12"/>
      <c r="M9" s="4"/>
      <c r="N9" s="4"/>
      <c r="O9" s="4"/>
      <c r="P9" s="62">
        <f t="shared" si="0"/>
        <v>2259.5</v>
      </c>
      <c r="T9" s="15"/>
    </row>
    <row r="10" spans="1:21">
      <c r="A10" s="4">
        <v>105</v>
      </c>
      <c r="B10" s="4" t="s">
        <v>13</v>
      </c>
      <c r="C10" s="4" t="s">
        <v>19</v>
      </c>
      <c r="D10" s="4" t="s">
        <v>20</v>
      </c>
      <c r="E10" s="62">
        <f>$E$3*0.33</f>
        <v>709.5</v>
      </c>
      <c r="F10" s="4"/>
      <c r="G10" s="4"/>
      <c r="H10" s="4">
        <f t="shared" ref="H10:H32" si="1">$H$3*1</f>
        <v>1596</v>
      </c>
      <c r="I10" s="4"/>
      <c r="J10" s="4"/>
      <c r="K10" s="4"/>
      <c r="L10" s="12"/>
      <c r="M10" s="4"/>
      <c r="N10" s="4"/>
      <c r="O10" s="4"/>
      <c r="P10" s="62">
        <f t="shared" si="0"/>
        <v>2305.5</v>
      </c>
    </row>
    <row r="11" spans="1:21">
      <c r="A11" s="4">
        <v>106</v>
      </c>
      <c r="B11" s="4" t="s">
        <v>13</v>
      </c>
      <c r="C11" s="4" t="s">
        <v>21</v>
      </c>
      <c r="D11" s="4" t="s">
        <v>94</v>
      </c>
      <c r="E11" s="62">
        <f>$E$3*1</f>
        <v>2150</v>
      </c>
      <c r="F11" s="4">
        <f t="shared" ref="F11:F33" si="2">$F$3*1</f>
        <v>1550</v>
      </c>
      <c r="G11" s="4">
        <f t="shared" ref="G11:G32" si="3">$G$3*1</f>
        <v>3500</v>
      </c>
      <c r="H11" s="4">
        <f t="shared" si="1"/>
        <v>1596</v>
      </c>
      <c r="I11" s="4">
        <f t="shared" ref="I11:I33" si="4">$I$3*1</f>
        <v>104</v>
      </c>
      <c r="J11" s="4"/>
      <c r="K11" s="4">
        <f t="shared" ref="K11:K32" si="5">$K$3*1</f>
        <v>0</v>
      </c>
      <c r="L11" s="12">
        <f t="shared" ref="L11:L33" si="6">$L$3*1</f>
        <v>900</v>
      </c>
      <c r="M11" s="4">
        <v>0</v>
      </c>
      <c r="N11" s="4">
        <f t="shared" ref="N11:N33" si="7">$N$3*1</f>
        <v>2200</v>
      </c>
      <c r="O11" s="4"/>
      <c r="P11" s="62">
        <f t="shared" si="0"/>
        <v>12000</v>
      </c>
    </row>
    <row r="12" spans="1:21">
      <c r="A12" s="4">
        <v>107</v>
      </c>
      <c r="B12" s="4" t="s">
        <v>13</v>
      </c>
      <c r="C12" s="4" t="s">
        <v>22</v>
      </c>
      <c r="D12" s="4" t="s">
        <v>61</v>
      </c>
      <c r="E12" s="62">
        <f t="shared" ref="E12:E33" si="8">$E$3*1</f>
        <v>2150</v>
      </c>
      <c r="F12" s="4">
        <f t="shared" si="2"/>
        <v>1550</v>
      </c>
      <c r="G12" s="4">
        <f t="shared" si="3"/>
        <v>3500</v>
      </c>
      <c r="H12" s="4">
        <f t="shared" si="1"/>
        <v>1596</v>
      </c>
      <c r="I12" s="4">
        <f t="shared" si="4"/>
        <v>104</v>
      </c>
      <c r="J12" s="4"/>
      <c r="K12" s="4">
        <f t="shared" si="5"/>
        <v>0</v>
      </c>
      <c r="L12" s="12">
        <f t="shared" si="6"/>
        <v>900</v>
      </c>
      <c r="M12" s="4">
        <v>0</v>
      </c>
      <c r="N12" s="4">
        <f t="shared" si="7"/>
        <v>2200</v>
      </c>
      <c r="O12" s="4"/>
      <c r="P12" s="62">
        <f t="shared" si="0"/>
        <v>12000</v>
      </c>
    </row>
    <row r="13" spans="1:21">
      <c r="A13" s="4">
        <v>108</v>
      </c>
      <c r="B13" s="4" t="s">
        <v>13</v>
      </c>
      <c r="C13" s="4" t="s">
        <v>24</v>
      </c>
      <c r="D13" s="4" t="s">
        <v>95</v>
      </c>
      <c r="E13" s="62">
        <f t="shared" si="8"/>
        <v>2150</v>
      </c>
      <c r="F13" s="4">
        <f t="shared" si="2"/>
        <v>1550</v>
      </c>
      <c r="G13" s="4">
        <f t="shared" si="3"/>
        <v>3500</v>
      </c>
      <c r="H13" s="4">
        <f t="shared" si="1"/>
        <v>1596</v>
      </c>
      <c r="I13" s="4">
        <f t="shared" si="4"/>
        <v>104</v>
      </c>
      <c r="J13" s="4"/>
      <c r="K13" s="4">
        <f t="shared" si="5"/>
        <v>0</v>
      </c>
      <c r="L13" s="12">
        <f t="shared" si="6"/>
        <v>900</v>
      </c>
      <c r="M13" s="4">
        <v>0</v>
      </c>
      <c r="N13" s="4">
        <f t="shared" si="7"/>
        <v>2200</v>
      </c>
      <c r="O13" s="4"/>
      <c r="P13" s="62">
        <f t="shared" si="0"/>
        <v>12000</v>
      </c>
    </row>
    <row r="14" spans="1:21">
      <c r="A14" s="4">
        <v>109</v>
      </c>
      <c r="B14" s="4" t="s">
        <v>13</v>
      </c>
      <c r="C14" s="4" t="s">
        <v>25</v>
      </c>
      <c r="D14" s="4" t="s">
        <v>96</v>
      </c>
      <c r="E14" s="62">
        <f t="shared" si="8"/>
        <v>2150</v>
      </c>
      <c r="F14" s="4">
        <f t="shared" si="2"/>
        <v>1550</v>
      </c>
      <c r="G14" s="4">
        <f t="shared" si="3"/>
        <v>3500</v>
      </c>
      <c r="H14" s="4">
        <f t="shared" si="1"/>
        <v>1596</v>
      </c>
      <c r="I14" s="4">
        <f t="shared" si="4"/>
        <v>104</v>
      </c>
      <c r="J14" s="4"/>
      <c r="K14" s="4">
        <f t="shared" si="5"/>
        <v>0</v>
      </c>
      <c r="L14" s="12">
        <f t="shared" si="6"/>
        <v>900</v>
      </c>
      <c r="M14" s="4">
        <v>0</v>
      </c>
      <c r="N14" s="4">
        <f t="shared" si="7"/>
        <v>2200</v>
      </c>
      <c r="O14" s="4"/>
      <c r="P14" s="62">
        <f t="shared" si="0"/>
        <v>12000</v>
      </c>
      <c r="U14" s="15"/>
    </row>
    <row r="15" spans="1:21">
      <c r="A15" s="4">
        <v>110</v>
      </c>
      <c r="B15" s="4" t="s">
        <v>13</v>
      </c>
      <c r="C15" s="4" t="s">
        <v>26</v>
      </c>
      <c r="D15" s="4" t="s">
        <v>97</v>
      </c>
      <c r="E15" s="62">
        <f t="shared" si="8"/>
        <v>2150</v>
      </c>
      <c r="F15" s="4">
        <f t="shared" si="2"/>
        <v>1550</v>
      </c>
      <c r="G15" s="4">
        <f t="shared" si="3"/>
        <v>3500</v>
      </c>
      <c r="H15" s="4">
        <f t="shared" si="1"/>
        <v>1596</v>
      </c>
      <c r="I15" s="4">
        <f t="shared" si="4"/>
        <v>104</v>
      </c>
      <c r="J15" s="4"/>
      <c r="K15" s="4">
        <f t="shared" si="5"/>
        <v>0</v>
      </c>
      <c r="L15" s="12">
        <f t="shared" si="6"/>
        <v>900</v>
      </c>
      <c r="M15" s="4">
        <v>0</v>
      </c>
      <c r="N15" s="4">
        <f t="shared" si="7"/>
        <v>2200</v>
      </c>
      <c r="O15" s="4"/>
      <c r="P15" s="62">
        <f t="shared" si="0"/>
        <v>12000</v>
      </c>
    </row>
    <row r="16" spans="1:21">
      <c r="A16" s="4">
        <v>111</v>
      </c>
      <c r="B16" s="4" t="s">
        <v>13</v>
      </c>
      <c r="C16" s="4" t="s">
        <v>27</v>
      </c>
      <c r="D16" s="4" t="s">
        <v>100</v>
      </c>
      <c r="E16" s="62">
        <f t="shared" si="8"/>
        <v>2150</v>
      </c>
      <c r="F16" s="4">
        <f t="shared" si="2"/>
        <v>1550</v>
      </c>
      <c r="G16" s="4">
        <f t="shared" si="3"/>
        <v>3500</v>
      </c>
      <c r="H16" s="4">
        <f t="shared" si="1"/>
        <v>1596</v>
      </c>
      <c r="I16" s="4">
        <f t="shared" si="4"/>
        <v>104</v>
      </c>
      <c r="J16" s="4"/>
      <c r="K16" s="4">
        <f t="shared" si="5"/>
        <v>0</v>
      </c>
      <c r="L16" s="12">
        <f t="shared" si="6"/>
        <v>900</v>
      </c>
      <c r="M16" s="4">
        <v>0</v>
      </c>
      <c r="N16" s="4">
        <f t="shared" si="7"/>
        <v>2200</v>
      </c>
      <c r="O16" s="4"/>
      <c r="P16" s="62">
        <f t="shared" si="0"/>
        <v>12000</v>
      </c>
    </row>
    <row r="17" spans="1:20">
      <c r="A17" s="4">
        <v>112</v>
      </c>
      <c r="B17" s="4" t="s">
        <v>13</v>
      </c>
      <c r="C17" s="4" t="s">
        <v>28</v>
      </c>
      <c r="D17" s="4" t="s">
        <v>60</v>
      </c>
      <c r="E17" s="62">
        <f t="shared" si="8"/>
        <v>2150</v>
      </c>
      <c r="F17" s="4">
        <f t="shared" si="2"/>
        <v>1550</v>
      </c>
      <c r="G17" s="4">
        <f t="shared" si="3"/>
        <v>3500</v>
      </c>
      <c r="H17" s="4">
        <f t="shared" si="1"/>
        <v>1596</v>
      </c>
      <c r="I17" s="4">
        <f t="shared" si="4"/>
        <v>104</v>
      </c>
      <c r="J17" s="4"/>
      <c r="K17" s="4">
        <f t="shared" si="5"/>
        <v>0</v>
      </c>
      <c r="L17" s="12">
        <f t="shared" si="6"/>
        <v>900</v>
      </c>
      <c r="M17" s="4">
        <v>0</v>
      </c>
      <c r="N17" s="4">
        <f t="shared" si="7"/>
        <v>2200</v>
      </c>
      <c r="O17" s="4"/>
      <c r="P17" s="62">
        <f t="shared" si="0"/>
        <v>12000</v>
      </c>
    </row>
    <row r="18" spans="1:20">
      <c r="A18" s="4">
        <v>113</v>
      </c>
      <c r="B18" s="4" t="s">
        <v>13</v>
      </c>
      <c r="C18" s="4" t="s">
        <v>29</v>
      </c>
      <c r="D18" s="4" t="s">
        <v>56</v>
      </c>
      <c r="E18" s="62">
        <f t="shared" si="8"/>
        <v>2150</v>
      </c>
      <c r="F18" s="4">
        <f t="shared" si="2"/>
        <v>1550</v>
      </c>
      <c r="G18" s="4">
        <f t="shared" si="3"/>
        <v>3500</v>
      </c>
      <c r="H18" s="4">
        <f t="shared" si="1"/>
        <v>1596</v>
      </c>
      <c r="I18" s="4">
        <f t="shared" si="4"/>
        <v>104</v>
      </c>
      <c r="J18" s="4"/>
      <c r="K18" s="4">
        <f t="shared" si="5"/>
        <v>0</v>
      </c>
      <c r="L18" s="12">
        <f t="shared" si="6"/>
        <v>900</v>
      </c>
      <c r="M18" s="4">
        <v>0</v>
      </c>
      <c r="N18" s="4">
        <f t="shared" si="7"/>
        <v>2200</v>
      </c>
      <c r="O18" s="4"/>
      <c r="P18" s="62">
        <f t="shared" si="0"/>
        <v>12000</v>
      </c>
    </row>
    <row r="19" spans="1:20">
      <c r="A19" s="4">
        <v>114</v>
      </c>
      <c r="B19" s="4" t="s">
        <v>13</v>
      </c>
      <c r="C19" s="4" t="s">
        <v>30</v>
      </c>
      <c r="D19" s="4" t="s">
        <v>86</v>
      </c>
      <c r="E19" s="62">
        <f t="shared" si="8"/>
        <v>2150</v>
      </c>
      <c r="F19" s="4">
        <f t="shared" si="2"/>
        <v>1550</v>
      </c>
      <c r="G19" s="4">
        <f t="shared" si="3"/>
        <v>3500</v>
      </c>
      <c r="H19" s="4">
        <f t="shared" si="1"/>
        <v>1596</v>
      </c>
      <c r="I19" s="4">
        <f t="shared" si="4"/>
        <v>104</v>
      </c>
      <c r="J19" s="4"/>
      <c r="K19" s="4">
        <f t="shared" si="5"/>
        <v>0</v>
      </c>
      <c r="L19" s="12">
        <f t="shared" si="6"/>
        <v>900</v>
      </c>
      <c r="M19" s="4">
        <v>0</v>
      </c>
      <c r="N19" s="4">
        <f t="shared" si="7"/>
        <v>2200</v>
      </c>
      <c r="O19" s="4"/>
      <c r="P19" s="62">
        <f t="shared" si="0"/>
        <v>12000</v>
      </c>
    </row>
    <row r="20" spans="1:20">
      <c r="A20" s="4">
        <v>115</v>
      </c>
      <c r="B20" s="4" t="s">
        <v>13</v>
      </c>
      <c r="C20" s="4" t="s">
        <v>31</v>
      </c>
      <c r="D20" s="4" t="s">
        <v>87</v>
      </c>
      <c r="E20" s="62">
        <f t="shared" si="8"/>
        <v>2150</v>
      </c>
      <c r="F20" s="4">
        <f t="shared" si="2"/>
        <v>1550</v>
      </c>
      <c r="G20" s="4">
        <f t="shared" si="3"/>
        <v>3500</v>
      </c>
      <c r="H20" s="4">
        <f t="shared" si="1"/>
        <v>1596</v>
      </c>
      <c r="I20" s="4">
        <f t="shared" si="4"/>
        <v>104</v>
      </c>
      <c r="J20" s="4"/>
      <c r="K20" s="4">
        <f t="shared" si="5"/>
        <v>0</v>
      </c>
      <c r="L20" s="12">
        <f t="shared" si="6"/>
        <v>900</v>
      </c>
      <c r="M20" s="4">
        <v>0</v>
      </c>
      <c r="N20" s="4">
        <f t="shared" si="7"/>
        <v>2200</v>
      </c>
      <c r="O20" s="4"/>
      <c r="P20" s="62">
        <f t="shared" si="0"/>
        <v>12000</v>
      </c>
    </row>
    <row r="21" spans="1:20">
      <c r="A21" s="4">
        <v>116</v>
      </c>
      <c r="B21" s="4" t="s">
        <v>13</v>
      </c>
      <c r="C21" s="4" t="s">
        <v>32</v>
      </c>
      <c r="D21" s="4" t="s">
        <v>23</v>
      </c>
      <c r="E21" s="62">
        <f t="shared" si="8"/>
        <v>2150</v>
      </c>
      <c r="F21" s="4">
        <f t="shared" si="2"/>
        <v>1550</v>
      </c>
      <c r="G21" s="4">
        <f t="shared" si="3"/>
        <v>3500</v>
      </c>
      <c r="H21" s="4">
        <f t="shared" si="1"/>
        <v>1596</v>
      </c>
      <c r="I21" s="4">
        <f t="shared" si="4"/>
        <v>104</v>
      </c>
      <c r="J21" s="4"/>
      <c r="K21" s="4">
        <f t="shared" si="5"/>
        <v>0</v>
      </c>
      <c r="L21" s="12">
        <f t="shared" si="6"/>
        <v>900</v>
      </c>
      <c r="M21" s="4">
        <v>0</v>
      </c>
      <c r="N21" s="4">
        <f t="shared" si="7"/>
        <v>2200</v>
      </c>
      <c r="O21" s="4"/>
      <c r="P21" s="62">
        <f t="shared" si="0"/>
        <v>12000</v>
      </c>
      <c r="S21" s="15"/>
    </row>
    <row r="22" spans="1:20">
      <c r="A22" s="4">
        <v>117</v>
      </c>
      <c r="B22" s="4" t="s">
        <v>13</v>
      </c>
      <c r="C22" s="4" t="s">
        <v>33</v>
      </c>
      <c r="D22" s="4" t="s">
        <v>98</v>
      </c>
      <c r="E22" s="62">
        <f t="shared" si="8"/>
        <v>2150</v>
      </c>
      <c r="F22" s="4">
        <f t="shared" si="2"/>
        <v>1550</v>
      </c>
      <c r="G22" s="4">
        <f t="shared" si="3"/>
        <v>3500</v>
      </c>
      <c r="H22" s="4">
        <f t="shared" si="1"/>
        <v>1596</v>
      </c>
      <c r="I22" s="4">
        <f t="shared" si="4"/>
        <v>104</v>
      </c>
      <c r="J22" s="4"/>
      <c r="K22" s="4">
        <f t="shared" si="5"/>
        <v>0</v>
      </c>
      <c r="L22" s="12">
        <f t="shared" si="6"/>
        <v>900</v>
      </c>
      <c r="M22" s="4">
        <v>0</v>
      </c>
      <c r="N22" s="4">
        <f t="shared" si="7"/>
        <v>2200</v>
      </c>
      <c r="O22" s="4"/>
      <c r="P22" s="62">
        <f t="shared" si="0"/>
        <v>12000</v>
      </c>
    </row>
    <row r="23" spans="1:20">
      <c r="A23" s="4">
        <v>118</v>
      </c>
      <c r="B23" s="4" t="s">
        <v>13</v>
      </c>
      <c r="C23" s="4" t="s">
        <v>34</v>
      </c>
      <c r="D23" s="4" t="s">
        <v>85</v>
      </c>
      <c r="E23" s="62">
        <f t="shared" si="8"/>
        <v>2150</v>
      </c>
      <c r="F23" s="4">
        <f t="shared" si="2"/>
        <v>1550</v>
      </c>
      <c r="G23" s="4">
        <f t="shared" si="3"/>
        <v>3500</v>
      </c>
      <c r="H23" s="4">
        <f t="shared" si="1"/>
        <v>1596</v>
      </c>
      <c r="I23" s="4">
        <f t="shared" si="4"/>
        <v>104</v>
      </c>
      <c r="J23" s="4"/>
      <c r="K23" s="4">
        <f t="shared" si="5"/>
        <v>0</v>
      </c>
      <c r="L23" s="12">
        <f t="shared" si="6"/>
        <v>900</v>
      </c>
      <c r="M23" s="4">
        <v>0</v>
      </c>
      <c r="N23" s="4">
        <f t="shared" si="7"/>
        <v>2200</v>
      </c>
      <c r="O23" s="4"/>
      <c r="P23" s="62">
        <f t="shared" si="0"/>
        <v>12000</v>
      </c>
    </row>
    <row r="24" spans="1:20">
      <c r="A24" s="4">
        <v>119</v>
      </c>
      <c r="B24" s="4" t="s">
        <v>13</v>
      </c>
      <c r="C24" s="4" t="s">
        <v>35</v>
      </c>
      <c r="D24" s="4" t="s">
        <v>99</v>
      </c>
      <c r="E24" s="62">
        <f t="shared" si="8"/>
        <v>2150</v>
      </c>
      <c r="F24" s="4">
        <f t="shared" si="2"/>
        <v>1550</v>
      </c>
      <c r="G24" s="4">
        <f t="shared" si="3"/>
        <v>3500</v>
      </c>
      <c r="H24" s="4">
        <f t="shared" si="1"/>
        <v>1596</v>
      </c>
      <c r="I24" s="4">
        <f t="shared" si="4"/>
        <v>104</v>
      </c>
      <c r="J24" s="4"/>
      <c r="K24" s="4">
        <f t="shared" si="5"/>
        <v>0</v>
      </c>
      <c r="L24" s="12">
        <f t="shared" si="6"/>
        <v>900</v>
      </c>
      <c r="M24" s="4">
        <v>0</v>
      </c>
      <c r="N24" s="4">
        <f t="shared" si="7"/>
        <v>2200</v>
      </c>
      <c r="O24" s="4"/>
      <c r="P24" s="62">
        <f t="shared" si="0"/>
        <v>12000</v>
      </c>
    </row>
    <row r="25" spans="1:20">
      <c r="A25" s="4">
        <v>120</v>
      </c>
      <c r="B25" s="4" t="s">
        <v>13</v>
      </c>
      <c r="C25" s="4" t="s">
        <v>36</v>
      </c>
      <c r="D25" s="4" t="s">
        <v>57</v>
      </c>
      <c r="E25" s="62">
        <f t="shared" si="8"/>
        <v>2150</v>
      </c>
      <c r="F25" s="4">
        <f t="shared" si="2"/>
        <v>1550</v>
      </c>
      <c r="G25" s="4">
        <f t="shared" si="3"/>
        <v>3500</v>
      </c>
      <c r="H25" s="4">
        <f t="shared" si="1"/>
        <v>1596</v>
      </c>
      <c r="I25" s="4">
        <f t="shared" si="4"/>
        <v>104</v>
      </c>
      <c r="J25" s="4"/>
      <c r="K25" s="4">
        <f t="shared" si="5"/>
        <v>0</v>
      </c>
      <c r="L25" s="12">
        <f t="shared" si="6"/>
        <v>900</v>
      </c>
      <c r="M25" s="4">
        <v>0</v>
      </c>
      <c r="N25" s="4">
        <f t="shared" si="7"/>
        <v>2200</v>
      </c>
      <c r="O25" s="4"/>
      <c r="P25" s="62">
        <f t="shared" si="0"/>
        <v>12000</v>
      </c>
    </row>
    <row r="26" spans="1:20">
      <c r="A26" s="4">
        <v>121</v>
      </c>
      <c r="B26" s="4" t="s">
        <v>13</v>
      </c>
      <c r="C26" s="4" t="s">
        <v>37</v>
      </c>
      <c r="D26" s="4" t="s">
        <v>23</v>
      </c>
      <c r="E26" s="62">
        <f t="shared" si="8"/>
        <v>2150</v>
      </c>
      <c r="F26" s="4">
        <f t="shared" si="2"/>
        <v>1550</v>
      </c>
      <c r="G26" s="4">
        <f t="shared" si="3"/>
        <v>3500</v>
      </c>
      <c r="H26" s="4">
        <f t="shared" si="1"/>
        <v>1596</v>
      </c>
      <c r="I26" s="4">
        <f t="shared" si="4"/>
        <v>104</v>
      </c>
      <c r="J26" s="4"/>
      <c r="K26" s="4">
        <f t="shared" si="5"/>
        <v>0</v>
      </c>
      <c r="L26" s="12">
        <f t="shared" si="6"/>
        <v>900</v>
      </c>
      <c r="M26" s="4">
        <v>0</v>
      </c>
      <c r="N26" s="4">
        <f t="shared" si="7"/>
        <v>2200</v>
      </c>
      <c r="O26" s="4"/>
      <c r="P26" s="62">
        <f t="shared" si="0"/>
        <v>12000</v>
      </c>
    </row>
    <row r="27" spans="1:20">
      <c r="A27" s="4">
        <v>122</v>
      </c>
      <c r="B27" s="4" t="s">
        <v>13</v>
      </c>
      <c r="C27" s="4" t="s">
        <v>38</v>
      </c>
      <c r="D27" s="4" t="s">
        <v>39</v>
      </c>
      <c r="E27" s="62">
        <f t="shared" si="8"/>
        <v>2150</v>
      </c>
      <c r="F27" s="4">
        <f t="shared" si="2"/>
        <v>1550</v>
      </c>
      <c r="G27" s="4">
        <f t="shared" si="3"/>
        <v>3500</v>
      </c>
      <c r="H27" s="4">
        <f t="shared" si="1"/>
        <v>1596</v>
      </c>
      <c r="I27" s="4">
        <f t="shared" si="4"/>
        <v>104</v>
      </c>
      <c r="J27" s="4"/>
      <c r="K27" s="4">
        <f t="shared" si="5"/>
        <v>0</v>
      </c>
      <c r="L27" s="12">
        <f t="shared" si="6"/>
        <v>900</v>
      </c>
      <c r="M27" s="4">
        <v>0</v>
      </c>
      <c r="N27" s="4">
        <f t="shared" si="7"/>
        <v>2200</v>
      </c>
      <c r="O27" s="4"/>
      <c r="P27" s="62">
        <f t="shared" si="0"/>
        <v>12000</v>
      </c>
    </row>
    <row r="28" spans="1:20">
      <c r="A28" s="4">
        <v>123</v>
      </c>
      <c r="B28" s="4" t="s">
        <v>13</v>
      </c>
      <c r="C28" s="4" t="s">
        <v>40</v>
      </c>
      <c r="D28" s="4" t="s">
        <v>58</v>
      </c>
      <c r="E28" s="62">
        <f t="shared" si="8"/>
        <v>2150</v>
      </c>
      <c r="F28" s="4">
        <f t="shared" si="2"/>
        <v>1550</v>
      </c>
      <c r="G28" s="4">
        <f t="shared" si="3"/>
        <v>3500</v>
      </c>
      <c r="H28" s="4">
        <f t="shared" si="1"/>
        <v>1596</v>
      </c>
      <c r="I28" s="4">
        <f t="shared" si="4"/>
        <v>104</v>
      </c>
      <c r="J28" s="4"/>
      <c r="K28" s="4">
        <f t="shared" si="5"/>
        <v>0</v>
      </c>
      <c r="L28" s="12">
        <f t="shared" si="6"/>
        <v>900</v>
      </c>
      <c r="M28" s="4">
        <v>0</v>
      </c>
      <c r="N28" s="4">
        <f t="shared" si="7"/>
        <v>2200</v>
      </c>
      <c r="O28" s="4"/>
      <c r="P28" s="62">
        <f t="shared" si="0"/>
        <v>12000</v>
      </c>
    </row>
    <row r="29" spans="1:20">
      <c r="A29" s="4">
        <v>124</v>
      </c>
      <c r="B29" s="4" t="s">
        <v>13</v>
      </c>
      <c r="C29" s="4" t="s">
        <v>41</v>
      </c>
      <c r="D29" s="4" t="s">
        <v>42</v>
      </c>
      <c r="E29" s="62">
        <f t="shared" si="8"/>
        <v>2150</v>
      </c>
      <c r="F29" s="4">
        <f t="shared" si="2"/>
        <v>1550</v>
      </c>
      <c r="G29" s="4">
        <f t="shared" si="3"/>
        <v>3500</v>
      </c>
      <c r="H29" s="4">
        <f t="shared" si="1"/>
        <v>1596</v>
      </c>
      <c r="I29" s="4">
        <f t="shared" si="4"/>
        <v>104</v>
      </c>
      <c r="J29" s="4">
        <f>$J$3*1</f>
        <v>500</v>
      </c>
      <c r="K29" s="4">
        <f t="shared" si="5"/>
        <v>0</v>
      </c>
      <c r="L29" s="12">
        <f t="shared" si="6"/>
        <v>900</v>
      </c>
      <c r="M29" s="4">
        <v>0</v>
      </c>
      <c r="N29" s="4">
        <f t="shared" si="7"/>
        <v>2200</v>
      </c>
      <c r="O29" s="4"/>
      <c r="P29" s="62">
        <f t="shared" si="0"/>
        <v>12500</v>
      </c>
    </row>
    <row r="30" spans="1:20">
      <c r="A30" s="4">
        <v>125</v>
      </c>
      <c r="B30" s="4" t="s">
        <v>13</v>
      </c>
      <c r="C30" s="4" t="s">
        <v>43</v>
      </c>
      <c r="D30" s="4" t="s">
        <v>42</v>
      </c>
      <c r="E30" s="62">
        <f t="shared" si="8"/>
        <v>2150</v>
      </c>
      <c r="F30" s="4">
        <f t="shared" si="2"/>
        <v>1550</v>
      </c>
      <c r="G30" s="4">
        <f t="shared" si="3"/>
        <v>3500</v>
      </c>
      <c r="H30" s="4">
        <f t="shared" si="1"/>
        <v>1596</v>
      </c>
      <c r="I30" s="4">
        <f t="shared" si="4"/>
        <v>104</v>
      </c>
      <c r="J30" s="4">
        <f t="shared" ref="J30:J32" si="9">$J$3*1</f>
        <v>500</v>
      </c>
      <c r="K30" s="4">
        <f t="shared" si="5"/>
        <v>0</v>
      </c>
      <c r="L30" s="12">
        <f t="shared" si="6"/>
        <v>900</v>
      </c>
      <c r="M30" s="4">
        <v>0</v>
      </c>
      <c r="N30" s="4">
        <f t="shared" si="7"/>
        <v>2200</v>
      </c>
      <c r="O30" s="4"/>
      <c r="P30" s="62">
        <f t="shared" si="0"/>
        <v>12500</v>
      </c>
      <c r="T30" s="15"/>
    </row>
    <row r="31" spans="1:20">
      <c r="A31" s="4">
        <v>126</v>
      </c>
      <c r="B31" s="4" t="s">
        <v>13</v>
      </c>
      <c r="C31" s="4" t="s">
        <v>44</v>
      </c>
      <c r="D31" s="4" t="s">
        <v>45</v>
      </c>
      <c r="E31" s="62">
        <f t="shared" si="8"/>
        <v>2150</v>
      </c>
      <c r="F31" s="4">
        <f t="shared" si="2"/>
        <v>1550</v>
      </c>
      <c r="G31" s="4">
        <f t="shared" si="3"/>
        <v>3500</v>
      </c>
      <c r="H31" s="4">
        <f t="shared" si="1"/>
        <v>1596</v>
      </c>
      <c r="I31" s="4">
        <f t="shared" si="4"/>
        <v>104</v>
      </c>
      <c r="J31" s="4">
        <f t="shared" si="9"/>
        <v>500</v>
      </c>
      <c r="K31" s="4">
        <f t="shared" si="5"/>
        <v>0</v>
      </c>
      <c r="L31" s="12">
        <f t="shared" si="6"/>
        <v>900</v>
      </c>
      <c r="M31" s="4">
        <v>0</v>
      </c>
      <c r="N31" s="4">
        <f t="shared" si="7"/>
        <v>2200</v>
      </c>
      <c r="O31" s="4"/>
      <c r="P31" s="62">
        <f t="shared" si="0"/>
        <v>12500</v>
      </c>
      <c r="T31" s="15"/>
    </row>
    <row r="32" spans="1:20">
      <c r="A32" s="4">
        <v>127</v>
      </c>
      <c r="B32" s="4" t="s">
        <v>13</v>
      </c>
      <c r="C32" s="4" t="s">
        <v>46</v>
      </c>
      <c r="D32" s="4" t="s">
        <v>59</v>
      </c>
      <c r="E32" s="62">
        <f t="shared" si="8"/>
        <v>2150</v>
      </c>
      <c r="F32" s="4">
        <f t="shared" si="2"/>
        <v>1550</v>
      </c>
      <c r="G32" s="4">
        <f t="shared" si="3"/>
        <v>3500</v>
      </c>
      <c r="H32" s="4">
        <f t="shared" si="1"/>
        <v>1596</v>
      </c>
      <c r="I32" s="4">
        <f t="shared" si="4"/>
        <v>104</v>
      </c>
      <c r="J32" s="4">
        <f t="shared" si="9"/>
        <v>500</v>
      </c>
      <c r="K32" s="4">
        <f t="shared" si="5"/>
        <v>0</v>
      </c>
      <c r="L32" s="12">
        <f t="shared" si="6"/>
        <v>900</v>
      </c>
      <c r="M32" s="4">
        <v>0</v>
      </c>
      <c r="N32" s="4">
        <f t="shared" si="7"/>
        <v>2200</v>
      </c>
      <c r="O32" s="4"/>
      <c r="P32" s="62">
        <f t="shared" si="0"/>
        <v>12500</v>
      </c>
      <c r="S32" s="15"/>
      <c r="T32" s="15"/>
    </row>
    <row r="33" spans="1:20">
      <c r="A33" s="13">
        <v>128</v>
      </c>
      <c r="B33" s="4" t="s">
        <v>13</v>
      </c>
      <c r="C33" s="4" t="s">
        <v>47</v>
      </c>
      <c r="D33" s="4" t="s">
        <v>48</v>
      </c>
      <c r="E33" s="62">
        <f t="shared" si="8"/>
        <v>2150</v>
      </c>
      <c r="F33" s="4">
        <f t="shared" si="2"/>
        <v>1550</v>
      </c>
      <c r="G33" s="4">
        <f>$G$3*2</f>
        <v>7000</v>
      </c>
      <c r="H33" s="4">
        <f>$H$3*2</f>
        <v>3192</v>
      </c>
      <c r="I33" s="4">
        <f t="shared" si="4"/>
        <v>104</v>
      </c>
      <c r="J33" s="4"/>
      <c r="K33" s="4">
        <f>$K$3*2</f>
        <v>0</v>
      </c>
      <c r="L33" s="12">
        <f t="shared" si="6"/>
        <v>900</v>
      </c>
      <c r="M33" s="4">
        <v>0</v>
      </c>
      <c r="N33" s="4">
        <f t="shared" si="7"/>
        <v>2200</v>
      </c>
      <c r="O33" s="4"/>
      <c r="P33" s="63">
        <f t="shared" si="0"/>
        <v>17096</v>
      </c>
      <c r="T33" s="15"/>
    </row>
    <row r="34" spans="1:20" ht="15" thickBot="1">
      <c r="A34" s="4"/>
      <c r="B34" s="12"/>
      <c r="C34" s="4"/>
      <c r="D34" s="13"/>
      <c r="E34" s="85"/>
      <c r="F34" s="85"/>
      <c r="G34" s="85"/>
      <c r="H34" s="85"/>
      <c r="I34" s="85"/>
      <c r="J34" s="85"/>
      <c r="K34" s="85"/>
      <c r="L34" s="86"/>
      <c r="M34" s="85"/>
      <c r="N34" s="85"/>
      <c r="O34" s="13"/>
      <c r="P34" s="85"/>
      <c r="T34" s="15"/>
    </row>
    <row r="35" spans="1:20" ht="15" thickBot="1">
      <c r="A35" s="15"/>
      <c r="B35" s="15"/>
      <c r="C35" s="15"/>
      <c r="D35" s="89" t="s">
        <v>119</v>
      </c>
      <c r="E35" s="90">
        <f>SUM(E6:E34)</f>
        <v>52997.5</v>
      </c>
      <c r="F35" s="87">
        <f t="shared" ref="F35:L35" si="10">SUM(F6:F34)</f>
        <v>43400</v>
      </c>
      <c r="G35" s="87">
        <f>SUM(G6:G34)</f>
        <v>84000</v>
      </c>
      <c r="H35" s="87">
        <f t="shared" si="10"/>
        <v>41496</v>
      </c>
      <c r="I35" s="87">
        <f t="shared" si="10"/>
        <v>2392</v>
      </c>
      <c r="J35" s="87">
        <f>SUM(J6:J34)</f>
        <v>2000</v>
      </c>
      <c r="K35" s="87">
        <f t="shared" si="10"/>
        <v>0</v>
      </c>
      <c r="L35" s="87">
        <f t="shared" si="10"/>
        <v>20700</v>
      </c>
      <c r="M35" s="87">
        <f>SUM(M12:M33)</f>
        <v>0</v>
      </c>
      <c r="N35" s="87">
        <f>SUM(N11:N34)</f>
        <v>50600</v>
      </c>
      <c r="O35" s="88"/>
      <c r="P35" s="91">
        <f>SUM(E35:N35)</f>
        <v>297585.5</v>
      </c>
    </row>
    <row r="36" spans="1:20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N36" s="15"/>
      <c r="O36" s="15"/>
      <c r="P36" s="15"/>
    </row>
    <row r="37" spans="1:20" ht="15" thickBo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N37" s="15"/>
      <c r="O37" s="15"/>
      <c r="P37" s="15"/>
    </row>
    <row r="38" spans="1:20" ht="14.4" customHeight="1">
      <c r="A38" s="15"/>
      <c r="B38" s="71" t="s">
        <v>2</v>
      </c>
      <c r="C38" s="121" t="s">
        <v>79</v>
      </c>
      <c r="D38" s="122"/>
      <c r="E38" s="15"/>
      <c r="F38" s="15"/>
      <c r="G38" s="15"/>
      <c r="H38" s="15"/>
      <c r="I38" s="15"/>
      <c r="J38" s="15"/>
      <c r="K38" s="15"/>
      <c r="L38" s="15"/>
      <c r="N38" s="15"/>
      <c r="O38" s="15"/>
      <c r="P38" s="15"/>
    </row>
    <row r="39" spans="1:20">
      <c r="A39" s="15"/>
      <c r="B39" s="72" t="s">
        <v>49</v>
      </c>
      <c r="C39" s="119" t="s">
        <v>74</v>
      </c>
      <c r="D39" s="120"/>
      <c r="E39" s="15"/>
      <c r="F39" s="15"/>
      <c r="G39" s="15"/>
      <c r="H39" s="15"/>
      <c r="I39" s="15"/>
      <c r="J39" s="15"/>
      <c r="K39" s="15"/>
      <c r="L39" s="15"/>
      <c r="N39" s="15"/>
      <c r="O39" s="15"/>
      <c r="P39" s="15"/>
    </row>
    <row r="40" spans="1:20">
      <c r="A40" s="15"/>
      <c r="B40" s="73" t="s">
        <v>50</v>
      </c>
      <c r="C40" s="119" t="s">
        <v>75</v>
      </c>
      <c r="D40" s="120"/>
      <c r="E40" s="15"/>
      <c r="F40" s="15"/>
      <c r="G40" s="15"/>
      <c r="H40" s="15"/>
      <c r="I40" s="15"/>
      <c r="J40" s="15"/>
      <c r="K40" s="15"/>
      <c r="L40" s="15"/>
      <c r="N40" s="15"/>
      <c r="O40" s="15"/>
      <c r="P40" s="15"/>
    </row>
    <row r="41" spans="1:20">
      <c r="A41" s="15"/>
      <c r="B41" s="74" t="s">
        <v>8</v>
      </c>
      <c r="C41" s="119" t="s">
        <v>51</v>
      </c>
      <c r="D41" s="120"/>
      <c r="E41" s="15"/>
      <c r="F41" s="15"/>
      <c r="G41" s="15"/>
      <c r="H41" s="15"/>
      <c r="I41" s="15"/>
      <c r="J41" s="15"/>
      <c r="K41" s="15"/>
      <c r="L41" s="15"/>
      <c r="N41" s="15"/>
      <c r="O41" s="15"/>
      <c r="P41" s="15"/>
    </row>
    <row r="42" spans="1:20">
      <c r="A42" s="15"/>
      <c r="B42" s="75" t="s">
        <v>9</v>
      </c>
      <c r="C42" s="119" t="s">
        <v>77</v>
      </c>
      <c r="D42" s="120"/>
      <c r="E42" s="15"/>
      <c r="F42" s="15"/>
      <c r="G42" s="15"/>
      <c r="H42" s="15"/>
      <c r="I42" s="15"/>
      <c r="J42" s="15"/>
      <c r="K42" s="15"/>
      <c r="L42" s="15"/>
      <c r="N42" s="15"/>
      <c r="O42" s="15"/>
      <c r="P42" s="15"/>
    </row>
    <row r="43" spans="1:20">
      <c r="A43" s="15"/>
      <c r="B43" s="76" t="s">
        <v>10</v>
      </c>
      <c r="C43" s="119" t="s">
        <v>69</v>
      </c>
      <c r="D43" s="120"/>
      <c r="E43" s="15"/>
      <c r="F43" s="15"/>
      <c r="G43" s="15"/>
      <c r="H43" s="15"/>
      <c r="I43" s="15"/>
      <c r="J43" s="15"/>
      <c r="K43" s="15"/>
      <c r="L43" s="15"/>
      <c r="N43" s="15"/>
      <c r="O43" s="15"/>
      <c r="P43" s="15"/>
    </row>
    <row r="44" spans="1:20">
      <c r="A44" s="15"/>
      <c r="B44" s="77" t="s">
        <v>11</v>
      </c>
      <c r="C44" s="4" t="s">
        <v>52</v>
      </c>
      <c r="D44" s="78"/>
      <c r="E44" s="15"/>
      <c r="F44" s="15"/>
      <c r="G44" s="15"/>
      <c r="H44" s="15"/>
      <c r="I44" s="15"/>
      <c r="J44" s="15"/>
      <c r="K44" s="15"/>
      <c r="L44" s="15"/>
      <c r="N44" s="15"/>
      <c r="O44" s="15"/>
      <c r="P44" s="15"/>
    </row>
    <row r="45" spans="1:20">
      <c r="A45" s="15"/>
      <c r="B45" s="79" t="s">
        <v>12</v>
      </c>
      <c r="C45" s="4" t="s">
        <v>53</v>
      </c>
      <c r="D45" s="78"/>
      <c r="E45" s="15"/>
      <c r="F45" s="15"/>
      <c r="G45" s="15"/>
      <c r="H45" s="15"/>
      <c r="I45" s="15"/>
      <c r="J45" s="15"/>
      <c r="K45" s="15"/>
      <c r="L45" s="15"/>
      <c r="N45" s="15"/>
      <c r="O45" s="15"/>
      <c r="P45" s="15"/>
    </row>
    <row r="46" spans="1:20">
      <c r="A46" s="15"/>
      <c r="B46" s="80" t="s">
        <v>70</v>
      </c>
      <c r="C46" s="17" t="s">
        <v>5</v>
      </c>
      <c r="D46" s="78"/>
      <c r="E46" s="15"/>
      <c r="F46" s="15"/>
      <c r="G46" s="15"/>
      <c r="H46" s="15"/>
      <c r="I46" s="15"/>
      <c r="J46" s="15"/>
      <c r="K46" s="15"/>
      <c r="L46" s="15"/>
      <c r="N46" s="15"/>
      <c r="O46" s="15"/>
      <c r="P46" s="15"/>
    </row>
    <row r="47" spans="1:20">
      <c r="A47" s="15"/>
      <c r="B47" s="81" t="s">
        <v>65</v>
      </c>
      <c r="C47" s="17" t="s">
        <v>71</v>
      </c>
      <c r="D47" s="78"/>
      <c r="E47" s="15"/>
      <c r="F47" s="15"/>
      <c r="G47" s="15"/>
      <c r="H47" s="15"/>
      <c r="I47" s="15"/>
      <c r="J47" s="15"/>
      <c r="K47" s="15"/>
      <c r="L47" s="15"/>
      <c r="N47" s="15"/>
      <c r="O47" s="15"/>
      <c r="P47" s="15"/>
    </row>
    <row r="48" spans="1:20" ht="15" thickBot="1">
      <c r="A48" s="15"/>
      <c r="B48" s="82" t="s">
        <v>72</v>
      </c>
      <c r="C48" s="83" t="s">
        <v>76</v>
      </c>
      <c r="D48" s="84"/>
      <c r="E48" s="15"/>
      <c r="F48" s="15"/>
      <c r="G48" s="15"/>
      <c r="H48" s="15"/>
      <c r="I48" s="15"/>
      <c r="J48" s="15"/>
      <c r="K48" s="15"/>
      <c r="L48" s="15"/>
      <c r="N48" s="15"/>
      <c r="O48" s="15"/>
      <c r="P48" s="15"/>
    </row>
    <row r="49" spans="1:16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N49" s="15"/>
      <c r="O49" s="15"/>
      <c r="P49" s="15"/>
    </row>
    <row r="50" spans="1:16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N50" s="15"/>
      <c r="O50" s="15"/>
      <c r="P50" s="15"/>
    </row>
    <row r="51" spans="1:16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N51" s="15"/>
      <c r="O51" s="15"/>
      <c r="P51" s="15"/>
    </row>
    <row r="52" spans="1:16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N52" s="15"/>
      <c r="O52" s="15"/>
      <c r="P52" s="15"/>
    </row>
    <row r="53" spans="1:16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N53" s="15"/>
      <c r="O53" s="15"/>
      <c r="P53" s="15"/>
    </row>
    <row r="54" spans="1:16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N54" s="15"/>
      <c r="O54" s="15"/>
      <c r="P54" s="15"/>
    </row>
  </sheetData>
  <mergeCells count="7">
    <mergeCell ref="B5:C5"/>
    <mergeCell ref="C43:D43"/>
    <mergeCell ref="C38:D38"/>
    <mergeCell ref="C39:D39"/>
    <mergeCell ref="C40:D40"/>
    <mergeCell ref="C41:D41"/>
    <mergeCell ref="C42:D42"/>
  </mergeCells>
  <pageMargins left="0.70866141732283472" right="0.70866141732283472" top="0.74803149606299213" bottom="0.74803149606299213" header="0.31496062992125984" footer="0.31496062992125984"/>
  <pageSetup paperSize="9" scale="68" fitToWidth="0" orientation="landscape" blackAndWhite="1" horizontalDpi="360" verticalDpi="360" r:id="rId1"/>
  <ignoredErrors>
    <ignoredError sqref="P18 P25 P27:P33 P9 P1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k D A A B Q S w M E F A A C A A g A x 4 J Y U H f s b n e p A A A A + A A A A B I A H A B D b 2 5 m a W c v U G F j a 2 F n Z S 5 4 b W w g o h g A K K A U A A A A A A A A A A A A A A A A A A A A A A A A A A A A h Y / f C o I w H I V f R X b v N g 3 / I D / n R X S X E A j R 7 d C l I 5 3 h p v P d u u i R e o W E s r r r 8 h y + A 9 9 5 3 O 6 Q z V 3 r T G L Q s l c p 8 j B F j l B l X 0 l V p 2 g 0 Z z d G G Y M D L y + 8 F s 4 C K 5 3 M W q a o M e a a E G K t x X a D + 6 E m P q U e O e X 7 o m x E x 1 2 p t O G q F O i z q v 6 v E I P j S 4 b 5 O A p x E E Y x D m I P y F p D L t U X 8 R d j T I H 8 l L A d W z M O g u n J L X Z A 1 g j k / Y I 9 A V B L A w Q U A A I A C A D H g l h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4 J Y U L M g G m O + A A A A 9 g A A A B M A H A B G b 3 J t d W x h c y 9 T Z W N 0 a W 9 u M S 5 t I K I Y A C i g F A A A A A A A A A A A A A A A A A A A A A A A A A A A A G 2 N s Q r C M B R F 9 0 L / I c S l h V K o i E t x k O I g g o s F B 3 G I z R O L 6 Y s k r 1 A p 2 f w U / 8 Q f M 2 1 x 8 y 0 P D u f e a 6 G i W i M 7 T D / L w y A M 7 E 0 Y k G w t m x p r S 0 a M y o o p o D B g / n a f t 1 L C k 0 1 X g U q L 1 h h A O m p z v 2 h 9 j + L + t B c N r H g p L q B U x s / u V G g k 7 5 y T q W H G P y + U R k h G z w f 3 T V 5 V k J Z G o L 1 q 0 x R a t Q 2 W z w f Y a F p L + p 7 v R p r x Z E g B I + j I J e z H 5 5 5 v k Z a L d M g 5 F 4 d B j f / m 8 i 9 Q S w E C L Q A U A A I A C A D H g l h Q d + x u d 6 k A A A D 4 A A A A E g A A A A A A A A A A A A A A A A A A A A A A Q 2 9 u Z m l n L 1 B h Y 2 t h Z 2 U u e G 1 s U E s B A i 0 A F A A C A A g A x 4 J Y U A / K 6 a u k A A A A 6 Q A A A B M A A A A A A A A A A A A A A A A A 9 Q A A A F t D b 2 5 0 Z W 5 0 X 1 R 5 c G V z X S 5 4 b W x Q S w E C L Q A U A A I A C A D H g l h Q s y A a Y 7 4 A A A D 2 A A A A E w A A A A A A A A A A A A A A A A D m A Q A A R m 9 y b X V s Y X M v U 2 V j d G l v b j E u b V B L B Q Y A A A A A A w A D A M I A A A D x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B g A A A A A A A C A G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t a W 5 p c 3 R y Y X R p b 2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Z X J p b m c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Q W R t a W 5 p c 3 R y Y X R p b 2 4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C b G F k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y L T I 0 V D E 1 O j I y O j E 0 L j c x M D Y 2 O T d a I i A v P j x F b n R y e S B U e X B l P S J G a W x s U 3 R h d H V z I i B W Y W x 1 Z T 0 i c 1 B y Z X Z p Z X c i I C 8 + P C 9 T d G F i b G V F b n R y a W V z P j w v S X R l b T 4 8 S X R l b T 4 8 S X R l b U x v Y 2 F 0 a W 9 u P j x J d G V t V H l w Z T 5 G b 3 J t d W x h P C 9 J d G V t V H l w Z T 4 8 S X R l b V B h d G g + U 2 V j d G l v b j E v Q W R t a W 5 p c 3 R y Y X R p b 2 4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W l u a X N 0 c m F 0 a W 9 u L y V D M y U 4 N G 5 k c m F k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r D 7 / 0 B h x Z N l S 3 Z w u e I 5 g E A A A A A A g A A A A A A E G Y A A A A B A A A g A A A A d 1 R s P J 9 4 E W h i + X 2 4 k K t 9 U F Q D g K / 3 a A u D f 7 5 G 7 H v z u f k A A A A A D o A A A A A C A A A g A A A A J + 9 j C g 2 x 9 u L s 4 0 s C K F 8 D F D f 7 o 2 P 1 j Y V e b K l j m 0 Q M O P V Q A A A A V i C h Q O e w N 4 R Z F j I X Z F o A L 6 R u 8 j Y k E k 3 4 B M t P u K D a N c l o N P 4 g i R u 1 y h x w 7 G I o N 4 x + / W 4 P h K m H G N t b M P X e 8 t I 3 P S O l W v M Z y M x F + Z v 4 p 7 t J 5 c B A A A A A S w M Y J R t r m W D P o I t b J Y K I o 6 B b A I 6 8 e 3 x R J q h P b P R c L a 1 c w W R b w m P E D q D u A c G S 8 / 1 X q V l 5 B m 3 2 l m z R u / a T e h T S T g = = < / D a t a M a s h u p > 
</file>

<file path=customXml/itemProps1.xml><?xml version="1.0" encoding="utf-8"?>
<ds:datastoreItem xmlns:ds="http://schemas.openxmlformats.org/officeDocument/2006/customXml" ds:itemID="{32B86223-08FF-4D0B-8C1A-4A888FF9D2E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2025</vt:lpstr>
      <vt:lpstr>Budget fördelat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Anki Börjesson</cp:lastModifiedBy>
  <cp:lastPrinted>2025-03-09T11:26:15Z</cp:lastPrinted>
  <dcterms:created xsi:type="dcterms:W3CDTF">2020-02-10T12:57:23Z</dcterms:created>
  <dcterms:modified xsi:type="dcterms:W3CDTF">2025-03-15T14:49:03Z</dcterms:modified>
</cp:coreProperties>
</file>